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asilveira/Desktop/"/>
    </mc:Choice>
  </mc:AlternateContent>
  <xr:revisionPtr revIDLastSave="0" documentId="13_ncr:1_{F7C32942-39EB-DB41-BF11-4810BE9227E2}" xr6:coauthVersionLast="47" xr6:coauthVersionMax="47" xr10:uidLastSave="{00000000-0000-0000-0000-000000000000}"/>
  <bookViews>
    <workbookView xWindow="0" yWindow="500" windowWidth="20720" windowHeight="13280" xr2:uid="{F28DD1D7-1746-4C43-A368-27C84951BF1C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100" i="2" l="1"/>
  <c r="BK100" i="2"/>
  <c r="BH100" i="2"/>
  <c r="BG100" i="2"/>
  <c r="BI100" i="2" s="1"/>
  <c r="BF100" i="2"/>
  <c r="BD100" i="2"/>
  <c r="BE100" i="2" s="1"/>
  <c r="BC100" i="2"/>
  <c r="BB100" i="2"/>
  <c r="BA100" i="2"/>
  <c r="AZ100" i="2"/>
  <c r="AY100" i="2"/>
  <c r="AX100" i="2"/>
  <c r="AW100" i="2"/>
  <c r="AV100" i="2"/>
  <c r="AU100" i="2"/>
  <c r="BL99" i="2"/>
  <c r="BK99" i="2"/>
  <c r="BH99" i="2"/>
  <c r="BG99" i="2"/>
  <c r="BF99" i="2"/>
  <c r="BD99" i="2"/>
  <c r="BE99" i="2" s="1"/>
  <c r="BC99" i="2"/>
  <c r="BB99" i="2"/>
  <c r="BA99" i="2"/>
  <c r="AZ99" i="2"/>
  <c r="AY99" i="2"/>
  <c r="AX99" i="2"/>
  <c r="AW99" i="2"/>
  <c r="AV99" i="2"/>
  <c r="AU99" i="2"/>
  <c r="BL98" i="2"/>
  <c r="BK98" i="2"/>
  <c r="BH98" i="2"/>
  <c r="BG98" i="2"/>
  <c r="BF98" i="2"/>
  <c r="BD98" i="2"/>
  <c r="BE98" i="2" s="1"/>
  <c r="BC98" i="2"/>
  <c r="BB98" i="2"/>
  <c r="BA98" i="2"/>
  <c r="AZ98" i="2"/>
  <c r="AY98" i="2"/>
  <c r="AX98" i="2"/>
  <c r="AW98" i="2"/>
  <c r="AV98" i="2"/>
  <c r="AU98" i="2"/>
  <c r="BL97" i="2"/>
  <c r="BK97" i="2"/>
  <c r="BH97" i="2"/>
  <c r="BG97" i="2"/>
  <c r="BF97" i="2"/>
  <c r="BD97" i="2"/>
  <c r="BE97" i="2" s="1"/>
  <c r="BC97" i="2"/>
  <c r="BB97" i="2"/>
  <c r="BA97" i="2"/>
  <c r="AZ97" i="2"/>
  <c r="AY97" i="2"/>
  <c r="AX97" i="2"/>
  <c r="AW97" i="2"/>
  <c r="AV97" i="2"/>
  <c r="AU97" i="2"/>
  <c r="BL96" i="2"/>
  <c r="BK96" i="2"/>
  <c r="BH96" i="2"/>
  <c r="BG96" i="2"/>
  <c r="BI96" i="2" s="1"/>
  <c r="BF96" i="2"/>
  <c r="BD96" i="2"/>
  <c r="BC96" i="2"/>
  <c r="BB96" i="2"/>
  <c r="BA96" i="2"/>
  <c r="AZ96" i="2"/>
  <c r="AY96" i="2"/>
  <c r="AX96" i="2"/>
  <c r="AW96" i="2"/>
  <c r="AV96" i="2"/>
  <c r="AU96" i="2"/>
  <c r="BL95" i="2"/>
  <c r="BK95" i="2"/>
  <c r="BH95" i="2"/>
  <c r="BG95" i="2"/>
  <c r="BF95" i="2"/>
  <c r="BD95" i="2"/>
  <c r="BE95" i="2" s="1"/>
  <c r="BC95" i="2"/>
  <c r="BB95" i="2"/>
  <c r="BA95" i="2"/>
  <c r="AZ95" i="2"/>
  <c r="AY95" i="2"/>
  <c r="AX95" i="2"/>
  <c r="AW95" i="2"/>
  <c r="AV95" i="2"/>
  <c r="AU95" i="2"/>
  <c r="BL94" i="2"/>
  <c r="BK94" i="2"/>
  <c r="BH94" i="2"/>
  <c r="BG94" i="2"/>
  <c r="BI94" i="2" s="1"/>
  <c r="BF94" i="2"/>
  <c r="BD94" i="2"/>
  <c r="BE94" i="2" s="1"/>
  <c r="BC94" i="2"/>
  <c r="BB94" i="2"/>
  <c r="BA94" i="2"/>
  <c r="AZ94" i="2"/>
  <c r="AY94" i="2"/>
  <c r="AX94" i="2"/>
  <c r="AW94" i="2"/>
  <c r="AV94" i="2"/>
  <c r="AU94" i="2"/>
  <c r="BL93" i="2"/>
  <c r="BK93" i="2"/>
  <c r="BI93" i="2"/>
  <c r="BH93" i="2"/>
  <c r="BG93" i="2"/>
  <c r="BF93" i="2"/>
  <c r="BD93" i="2"/>
  <c r="BE93" i="2" s="1"/>
  <c r="BC93" i="2"/>
  <c r="BB93" i="2"/>
  <c r="BA93" i="2"/>
  <c r="AZ93" i="2"/>
  <c r="AY93" i="2"/>
  <c r="AX93" i="2"/>
  <c r="AW93" i="2"/>
  <c r="AV93" i="2"/>
  <c r="AU93" i="2"/>
  <c r="BL92" i="2"/>
  <c r="BK92" i="2"/>
  <c r="BH92" i="2"/>
  <c r="BG92" i="2"/>
  <c r="BF92" i="2"/>
  <c r="BD92" i="2"/>
  <c r="BE92" i="2" s="1"/>
  <c r="BC92" i="2"/>
  <c r="BB92" i="2"/>
  <c r="BA92" i="2"/>
  <c r="AZ92" i="2"/>
  <c r="AY92" i="2"/>
  <c r="AX92" i="2"/>
  <c r="AW92" i="2"/>
  <c r="AV92" i="2"/>
  <c r="AU92" i="2"/>
  <c r="BL91" i="2"/>
  <c r="BK91" i="2"/>
  <c r="BH91" i="2"/>
  <c r="BG91" i="2"/>
  <c r="BI91" i="2" s="1"/>
  <c r="BF91" i="2"/>
  <c r="BD91" i="2"/>
  <c r="BE91" i="2" s="1"/>
  <c r="BC91" i="2"/>
  <c r="BB91" i="2"/>
  <c r="BA91" i="2"/>
  <c r="AZ91" i="2"/>
  <c r="AY91" i="2"/>
  <c r="AX91" i="2"/>
  <c r="AW91" i="2"/>
  <c r="AV91" i="2"/>
  <c r="AU91" i="2"/>
  <c r="BL90" i="2"/>
  <c r="BK90" i="2"/>
  <c r="BH90" i="2"/>
  <c r="BG90" i="2"/>
  <c r="BF90" i="2"/>
  <c r="BD90" i="2"/>
  <c r="BE90" i="2" s="1"/>
  <c r="BC90" i="2"/>
  <c r="BB90" i="2"/>
  <c r="BA90" i="2"/>
  <c r="AZ90" i="2"/>
  <c r="AY90" i="2"/>
  <c r="AX90" i="2"/>
  <c r="AW90" i="2"/>
  <c r="AV90" i="2"/>
  <c r="AU90" i="2"/>
  <c r="BL89" i="2"/>
  <c r="BK89" i="2"/>
  <c r="BH89" i="2"/>
  <c r="BG89" i="2"/>
  <c r="BI89" i="2" s="1"/>
  <c r="BF89" i="2"/>
  <c r="BD89" i="2"/>
  <c r="BE89" i="2" s="1"/>
  <c r="BC89" i="2"/>
  <c r="BB89" i="2"/>
  <c r="BA89" i="2"/>
  <c r="AZ89" i="2"/>
  <c r="AY89" i="2"/>
  <c r="AX89" i="2"/>
  <c r="AW89" i="2"/>
  <c r="AV89" i="2"/>
  <c r="AU89" i="2"/>
  <c r="BL88" i="2"/>
  <c r="BK88" i="2"/>
  <c r="BH88" i="2"/>
  <c r="BG88" i="2"/>
  <c r="BI88" i="2" s="1"/>
  <c r="BF88" i="2"/>
  <c r="BD88" i="2"/>
  <c r="BE88" i="2" s="1"/>
  <c r="BC88" i="2"/>
  <c r="BB88" i="2"/>
  <c r="BA88" i="2"/>
  <c r="AZ88" i="2"/>
  <c r="AY88" i="2"/>
  <c r="AX88" i="2"/>
  <c r="AW88" i="2"/>
  <c r="AV88" i="2"/>
  <c r="AU88" i="2"/>
  <c r="BL87" i="2"/>
  <c r="BK87" i="2"/>
  <c r="BH87" i="2"/>
  <c r="BG87" i="2"/>
  <c r="BI87" i="2" s="1"/>
  <c r="BF87" i="2"/>
  <c r="BD87" i="2"/>
  <c r="BE87" i="2" s="1"/>
  <c r="BC87" i="2"/>
  <c r="BB87" i="2"/>
  <c r="BA87" i="2"/>
  <c r="AZ87" i="2"/>
  <c r="AY87" i="2"/>
  <c r="AX87" i="2"/>
  <c r="AW87" i="2"/>
  <c r="AV87" i="2"/>
  <c r="AU87" i="2"/>
  <c r="BL86" i="2"/>
  <c r="BK86" i="2"/>
  <c r="BI86" i="2"/>
  <c r="BH86" i="2"/>
  <c r="BG86" i="2"/>
  <c r="BF86" i="2"/>
  <c r="BD86" i="2"/>
  <c r="BE86" i="2" s="1"/>
  <c r="BC86" i="2"/>
  <c r="BB86" i="2"/>
  <c r="BA86" i="2"/>
  <c r="AZ86" i="2"/>
  <c r="AY86" i="2"/>
  <c r="AX86" i="2"/>
  <c r="AW86" i="2"/>
  <c r="AV86" i="2"/>
  <c r="AU86" i="2"/>
  <c r="BL85" i="2"/>
  <c r="BK85" i="2"/>
  <c r="BI85" i="2"/>
  <c r="BH85" i="2"/>
  <c r="BG85" i="2"/>
  <c r="BF85" i="2"/>
  <c r="BD85" i="2"/>
  <c r="BE85" i="2" s="1"/>
  <c r="BC85" i="2"/>
  <c r="BB85" i="2"/>
  <c r="BA85" i="2"/>
  <c r="AZ85" i="2"/>
  <c r="AY85" i="2"/>
  <c r="AX85" i="2"/>
  <c r="AW85" i="2"/>
  <c r="AV85" i="2"/>
  <c r="AU85" i="2"/>
  <c r="BL84" i="2"/>
  <c r="BK84" i="2"/>
  <c r="BH84" i="2"/>
  <c r="BG84" i="2"/>
  <c r="BF84" i="2"/>
  <c r="BD84" i="2"/>
  <c r="BE84" i="2" s="1"/>
  <c r="BC84" i="2"/>
  <c r="BB84" i="2"/>
  <c r="BA84" i="2"/>
  <c r="AZ84" i="2"/>
  <c r="AY84" i="2"/>
  <c r="AX84" i="2"/>
  <c r="AW84" i="2"/>
  <c r="AV84" i="2"/>
  <c r="AU84" i="2"/>
  <c r="BL83" i="2"/>
  <c r="BK83" i="2"/>
  <c r="BH83" i="2"/>
  <c r="BG83" i="2"/>
  <c r="BF83" i="2"/>
  <c r="BD83" i="2"/>
  <c r="BE83" i="2" s="1"/>
  <c r="BC83" i="2"/>
  <c r="BB83" i="2"/>
  <c r="BA83" i="2"/>
  <c r="AZ83" i="2"/>
  <c r="AY83" i="2"/>
  <c r="AX83" i="2"/>
  <c r="AW83" i="2"/>
  <c r="AV83" i="2"/>
  <c r="AU83" i="2"/>
  <c r="BL82" i="2"/>
  <c r="BK82" i="2"/>
  <c r="BH82" i="2"/>
  <c r="BG82" i="2"/>
  <c r="BF82" i="2"/>
  <c r="BD82" i="2"/>
  <c r="BE82" i="2" s="1"/>
  <c r="BC82" i="2"/>
  <c r="BB82" i="2"/>
  <c r="BA82" i="2"/>
  <c r="AZ82" i="2"/>
  <c r="AY82" i="2"/>
  <c r="AX82" i="2"/>
  <c r="AW82" i="2"/>
  <c r="AV82" i="2"/>
  <c r="AU82" i="2"/>
  <c r="BL81" i="2"/>
  <c r="BK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BL80" i="2"/>
  <c r="BK80" i="2"/>
  <c r="BH80" i="2"/>
  <c r="BG80" i="2"/>
  <c r="BI80" i="2" s="1"/>
  <c r="BF80" i="2"/>
  <c r="BD80" i="2"/>
  <c r="BE80" i="2" s="1"/>
  <c r="BC80" i="2"/>
  <c r="BB80" i="2"/>
  <c r="BA80" i="2"/>
  <c r="AZ80" i="2"/>
  <c r="AY80" i="2"/>
  <c r="AX80" i="2"/>
  <c r="AW80" i="2"/>
  <c r="AV80" i="2"/>
  <c r="AU80" i="2"/>
  <c r="BL79" i="2"/>
  <c r="BK79" i="2"/>
  <c r="BH79" i="2"/>
  <c r="BG79" i="2"/>
  <c r="BF79" i="2"/>
  <c r="BD79" i="2"/>
  <c r="BE79" i="2" s="1"/>
  <c r="BC79" i="2"/>
  <c r="BB79" i="2"/>
  <c r="BA79" i="2"/>
  <c r="AZ79" i="2"/>
  <c r="AY79" i="2"/>
  <c r="AX79" i="2"/>
  <c r="AW79" i="2"/>
  <c r="AV79" i="2"/>
  <c r="AU79" i="2"/>
  <c r="BL78" i="2"/>
  <c r="BK78" i="2"/>
  <c r="BH78" i="2"/>
  <c r="BG78" i="2"/>
  <c r="BF78" i="2"/>
  <c r="BD78" i="2"/>
  <c r="BE78" i="2" s="1"/>
  <c r="BC78" i="2"/>
  <c r="BB78" i="2"/>
  <c r="BA78" i="2"/>
  <c r="AZ78" i="2"/>
  <c r="AY78" i="2"/>
  <c r="AX78" i="2"/>
  <c r="AW78" i="2"/>
  <c r="AV78" i="2"/>
  <c r="AU78" i="2"/>
  <c r="BL77" i="2"/>
  <c r="BK77" i="2"/>
  <c r="BH77" i="2"/>
  <c r="BG77" i="2"/>
  <c r="BF77" i="2"/>
  <c r="BD77" i="2"/>
  <c r="BE77" i="2" s="1"/>
  <c r="BC77" i="2"/>
  <c r="BB77" i="2"/>
  <c r="BA77" i="2"/>
  <c r="AZ77" i="2"/>
  <c r="AY77" i="2"/>
  <c r="AX77" i="2"/>
  <c r="AW77" i="2"/>
  <c r="AV77" i="2"/>
  <c r="AU77" i="2"/>
  <c r="BL76" i="2"/>
  <c r="BK76" i="2"/>
  <c r="BH76" i="2"/>
  <c r="BG76" i="2"/>
  <c r="BF76" i="2"/>
  <c r="BD76" i="2"/>
  <c r="BE76" i="2" s="1"/>
  <c r="BC76" i="2"/>
  <c r="BB76" i="2"/>
  <c r="BA76" i="2"/>
  <c r="AZ76" i="2"/>
  <c r="AY76" i="2"/>
  <c r="AX76" i="2"/>
  <c r="AW76" i="2"/>
  <c r="AV76" i="2"/>
  <c r="AU76" i="2"/>
  <c r="BL75" i="2"/>
  <c r="BK75" i="2"/>
  <c r="BH75" i="2"/>
  <c r="BG75" i="2"/>
  <c r="BF75" i="2"/>
  <c r="BD75" i="2"/>
  <c r="BE75" i="2" s="1"/>
  <c r="BC75" i="2"/>
  <c r="BB75" i="2"/>
  <c r="BA75" i="2"/>
  <c r="AZ75" i="2"/>
  <c r="AY75" i="2"/>
  <c r="AX75" i="2"/>
  <c r="AW75" i="2"/>
  <c r="AV75" i="2"/>
  <c r="AU75" i="2"/>
  <c r="BL74" i="2"/>
  <c r="BK74" i="2"/>
  <c r="BH74" i="2"/>
  <c r="BG74" i="2"/>
  <c r="BF74" i="2"/>
  <c r="BD74" i="2"/>
  <c r="BE74" i="2" s="1"/>
  <c r="BC74" i="2"/>
  <c r="BB74" i="2"/>
  <c r="BA74" i="2"/>
  <c r="AZ74" i="2"/>
  <c r="AY74" i="2"/>
  <c r="AX74" i="2"/>
  <c r="AW74" i="2"/>
  <c r="AV74" i="2"/>
  <c r="AU74" i="2"/>
  <c r="BL73" i="2"/>
  <c r="BK73" i="2"/>
  <c r="BH73" i="2"/>
  <c r="BG73" i="2"/>
  <c r="BI73" i="2" s="1"/>
  <c r="BF73" i="2"/>
  <c r="BD73" i="2"/>
  <c r="BE73" i="2" s="1"/>
  <c r="BC73" i="2"/>
  <c r="BB73" i="2"/>
  <c r="BA73" i="2"/>
  <c r="AZ73" i="2"/>
  <c r="AY73" i="2"/>
  <c r="AX73" i="2"/>
  <c r="AW73" i="2"/>
  <c r="AV73" i="2"/>
  <c r="AU73" i="2"/>
  <c r="BL72" i="2"/>
  <c r="BK72" i="2"/>
  <c r="BH72" i="2"/>
  <c r="BG72" i="2"/>
  <c r="BI72" i="2" s="1"/>
  <c r="BF72" i="2"/>
  <c r="BD72" i="2"/>
  <c r="BE72" i="2" s="1"/>
  <c r="BC72" i="2"/>
  <c r="BB72" i="2"/>
  <c r="BA72" i="2"/>
  <c r="AZ72" i="2"/>
  <c r="AY72" i="2"/>
  <c r="AX72" i="2"/>
  <c r="AW72" i="2"/>
  <c r="AV72" i="2"/>
  <c r="AU72" i="2"/>
  <c r="BL71" i="2"/>
  <c r="BK71" i="2"/>
  <c r="BH71" i="2"/>
  <c r="BG71" i="2"/>
  <c r="BF71" i="2"/>
  <c r="BD71" i="2"/>
  <c r="BE71" i="2" s="1"/>
  <c r="BC71" i="2"/>
  <c r="BB71" i="2"/>
  <c r="BA71" i="2"/>
  <c r="AZ71" i="2"/>
  <c r="AY71" i="2"/>
  <c r="AX71" i="2"/>
  <c r="AW71" i="2"/>
  <c r="AV71" i="2"/>
  <c r="AU71" i="2"/>
  <c r="BL70" i="2"/>
  <c r="BK70" i="2"/>
  <c r="BH70" i="2"/>
  <c r="BG70" i="2"/>
  <c r="BF70" i="2"/>
  <c r="BD70" i="2"/>
  <c r="BC70" i="2"/>
  <c r="BB70" i="2"/>
  <c r="BA70" i="2"/>
  <c r="AZ70" i="2"/>
  <c r="AY70" i="2"/>
  <c r="AX70" i="2"/>
  <c r="AW70" i="2"/>
  <c r="AV70" i="2"/>
  <c r="AU70" i="2"/>
  <c r="BI70" i="2" s="1"/>
  <c r="BL69" i="2"/>
  <c r="BK69" i="2"/>
  <c r="BH69" i="2"/>
  <c r="BG69" i="2"/>
  <c r="BI69" i="2" s="1"/>
  <c r="BF69" i="2"/>
  <c r="BD69" i="2"/>
  <c r="BE69" i="2" s="1"/>
  <c r="BC69" i="2"/>
  <c r="BB69" i="2"/>
  <c r="BA69" i="2"/>
  <c r="AZ69" i="2"/>
  <c r="AY69" i="2"/>
  <c r="AX69" i="2"/>
  <c r="AW69" i="2"/>
  <c r="AV69" i="2"/>
  <c r="AU69" i="2"/>
  <c r="BL68" i="2"/>
  <c r="BK68" i="2"/>
  <c r="BH68" i="2"/>
  <c r="BG68" i="2"/>
  <c r="BF68" i="2"/>
  <c r="BD68" i="2"/>
  <c r="BC68" i="2"/>
  <c r="BB68" i="2"/>
  <c r="BA68" i="2"/>
  <c r="AZ68" i="2"/>
  <c r="AY68" i="2"/>
  <c r="AX68" i="2"/>
  <c r="AW68" i="2"/>
  <c r="AV68" i="2"/>
  <c r="AU68" i="2"/>
  <c r="BL67" i="2"/>
  <c r="BK67" i="2"/>
  <c r="BH67" i="2"/>
  <c r="BG67" i="2"/>
  <c r="BI67" i="2" s="1"/>
  <c r="BF67" i="2"/>
  <c r="BD67" i="2"/>
  <c r="BE67" i="2" s="1"/>
  <c r="BC67" i="2"/>
  <c r="BB67" i="2"/>
  <c r="BA67" i="2"/>
  <c r="AZ67" i="2"/>
  <c r="AY67" i="2"/>
  <c r="AX67" i="2"/>
  <c r="AW67" i="2"/>
  <c r="AV67" i="2"/>
  <c r="AU67" i="2"/>
  <c r="BL66" i="2"/>
  <c r="BK66" i="2"/>
  <c r="BH66" i="2"/>
  <c r="BG66" i="2"/>
  <c r="BI66" i="2" s="1"/>
  <c r="BF66" i="2"/>
  <c r="BD66" i="2"/>
  <c r="BC66" i="2"/>
  <c r="BB66" i="2"/>
  <c r="BA66" i="2"/>
  <c r="AZ66" i="2"/>
  <c r="AY66" i="2"/>
  <c r="AX66" i="2"/>
  <c r="AW66" i="2"/>
  <c r="AV66" i="2"/>
  <c r="AU66" i="2"/>
  <c r="BL65" i="2"/>
  <c r="BK65" i="2"/>
  <c r="BH65" i="2"/>
  <c r="BG65" i="2"/>
  <c r="BF65" i="2"/>
  <c r="BD65" i="2"/>
  <c r="BE65" i="2" s="1"/>
  <c r="BC65" i="2"/>
  <c r="BB65" i="2"/>
  <c r="BA65" i="2"/>
  <c r="AZ65" i="2"/>
  <c r="AY65" i="2"/>
  <c r="AX65" i="2"/>
  <c r="AW65" i="2"/>
  <c r="AV65" i="2"/>
  <c r="AU65" i="2"/>
  <c r="BL64" i="2"/>
  <c r="BK64" i="2"/>
  <c r="BH64" i="2"/>
  <c r="BG64" i="2"/>
  <c r="BF64" i="2"/>
  <c r="BD64" i="2"/>
  <c r="BC64" i="2"/>
  <c r="BB64" i="2"/>
  <c r="BA64" i="2"/>
  <c r="AZ64" i="2"/>
  <c r="AY64" i="2"/>
  <c r="AX64" i="2"/>
  <c r="AW64" i="2"/>
  <c r="AV64" i="2"/>
  <c r="AU64" i="2"/>
  <c r="BL63" i="2"/>
  <c r="BK63" i="2"/>
  <c r="BH63" i="2"/>
  <c r="BG63" i="2"/>
  <c r="BF63" i="2"/>
  <c r="BD63" i="2"/>
  <c r="BE63" i="2" s="1"/>
  <c r="BC63" i="2"/>
  <c r="BB63" i="2"/>
  <c r="BA63" i="2"/>
  <c r="AZ63" i="2"/>
  <c r="AY63" i="2"/>
  <c r="AX63" i="2"/>
  <c r="AW63" i="2"/>
  <c r="AV63" i="2"/>
  <c r="AU63" i="2"/>
  <c r="BL62" i="2"/>
  <c r="BK62" i="2"/>
  <c r="BH62" i="2"/>
  <c r="BG62" i="2"/>
  <c r="BF62" i="2"/>
  <c r="BD62" i="2"/>
  <c r="BE62" i="2" s="1"/>
  <c r="BC62" i="2"/>
  <c r="BB62" i="2"/>
  <c r="BA62" i="2"/>
  <c r="AZ62" i="2"/>
  <c r="AY62" i="2"/>
  <c r="AX62" i="2"/>
  <c r="AW62" i="2"/>
  <c r="AV62" i="2"/>
  <c r="AU62" i="2"/>
  <c r="BL61" i="2"/>
  <c r="BK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BL60" i="2"/>
  <c r="BK60" i="2"/>
  <c r="BH60" i="2"/>
  <c r="BG60" i="2"/>
  <c r="BF60" i="2"/>
  <c r="BD60" i="2"/>
  <c r="BE60" i="2" s="1"/>
  <c r="BC60" i="2"/>
  <c r="BB60" i="2"/>
  <c r="BA60" i="2"/>
  <c r="AZ60" i="2"/>
  <c r="AY60" i="2"/>
  <c r="AX60" i="2"/>
  <c r="AW60" i="2"/>
  <c r="AV60" i="2"/>
  <c r="AU60" i="2"/>
  <c r="BL59" i="2"/>
  <c r="BK59" i="2"/>
  <c r="BH59" i="2"/>
  <c r="BG59" i="2"/>
  <c r="BF59" i="2"/>
  <c r="BD59" i="2"/>
  <c r="BE59" i="2" s="1"/>
  <c r="BC59" i="2"/>
  <c r="BB59" i="2"/>
  <c r="BA59" i="2"/>
  <c r="AZ59" i="2"/>
  <c r="AY59" i="2"/>
  <c r="AX59" i="2"/>
  <c r="AW59" i="2"/>
  <c r="AV59" i="2"/>
  <c r="AU59" i="2"/>
  <c r="BL58" i="2"/>
  <c r="BK58" i="2"/>
  <c r="BH58" i="2"/>
  <c r="BG58" i="2"/>
  <c r="BF58" i="2"/>
  <c r="BD58" i="2"/>
  <c r="BE58" i="2" s="1"/>
  <c r="BC58" i="2"/>
  <c r="BB58" i="2"/>
  <c r="BA58" i="2"/>
  <c r="AZ58" i="2"/>
  <c r="AY58" i="2"/>
  <c r="AX58" i="2"/>
  <c r="AW58" i="2"/>
  <c r="AV58" i="2"/>
  <c r="AU58" i="2"/>
  <c r="BL57" i="2"/>
  <c r="BK57" i="2"/>
  <c r="BH57" i="2"/>
  <c r="BG57" i="2"/>
  <c r="BF57" i="2"/>
  <c r="BD57" i="2"/>
  <c r="BE57" i="2" s="1"/>
  <c r="BC57" i="2"/>
  <c r="BB57" i="2"/>
  <c r="BA57" i="2"/>
  <c r="AZ57" i="2"/>
  <c r="AY57" i="2"/>
  <c r="AX57" i="2"/>
  <c r="AW57" i="2"/>
  <c r="AV57" i="2"/>
  <c r="AU57" i="2"/>
  <c r="BI57" i="2" s="1"/>
  <c r="BL56" i="2"/>
  <c r="BK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BL55" i="2"/>
  <c r="BK55" i="2"/>
  <c r="BH55" i="2"/>
  <c r="BG55" i="2"/>
  <c r="BF55" i="2"/>
  <c r="BD55" i="2"/>
  <c r="BE55" i="2" s="1"/>
  <c r="BC55" i="2"/>
  <c r="BB55" i="2"/>
  <c r="BA55" i="2"/>
  <c r="AZ55" i="2"/>
  <c r="AY55" i="2"/>
  <c r="AX55" i="2"/>
  <c r="AW55" i="2"/>
  <c r="AV55" i="2"/>
  <c r="AU55" i="2"/>
  <c r="BL54" i="2"/>
  <c r="BK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E53" i="2"/>
  <c r="F53" i="2" s="1"/>
  <c r="G53" i="2" s="1"/>
  <c r="H53" i="2" s="1"/>
  <c r="I53" i="2" s="1"/>
  <c r="BL51" i="2"/>
  <c r="BK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BL50" i="2"/>
  <c r="BK50" i="2"/>
  <c r="BH50" i="2"/>
  <c r="BG50" i="2"/>
  <c r="BF50" i="2"/>
  <c r="BD50" i="2"/>
  <c r="BE50" i="2" s="1"/>
  <c r="BC50" i="2"/>
  <c r="BB50" i="2"/>
  <c r="BA50" i="2"/>
  <c r="AZ50" i="2"/>
  <c r="AY50" i="2"/>
  <c r="AX50" i="2"/>
  <c r="AW50" i="2"/>
  <c r="AV50" i="2"/>
  <c r="AU50" i="2"/>
  <c r="BL49" i="2"/>
  <c r="BK49" i="2"/>
  <c r="BH49" i="2"/>
  <c r="BG49" i="2"/>
  <c r="BF49" i="2"/>
  <c r="BD49" i="2"/>
  <c r="BE49" i="2" s="1"/>
  <c r="BC49" i="2"/>
  <c r="BB49" i="2"/>
  <c r="BA49" i="2"/>
  <c r="AZ49" i="2"/>
  <c r="AY49" i="2"/>
  <c r="AX49" i="2"/>
  <c r="AW49" i="2"/>
  <c r="AV49" i="2"/>
  <c r="AU49" i="2"/>
  <c r="BL48" i="2"/>
  <c r="BK48" i="2"/>
  <c r="BH48" i="2"/>
  <c r="BG48" i="2"/>
  <c r="BF48" i="2"/>
  <c r="BD48" i="2"/>
  <c r="BE48" i="2" s="1"/>
  <c r="BC48" i="2"/>
  <c r="BB48" i="2"/>
  <c r="BA48" i="2"/>
  <c r="AZ48" i="2"/>
  <c r="AY48" i="2"/>
  <c r="AX48" i="2"/>
  <c r="AW48" i="2"/>
  <c r="AV48" i="2"/>
  <c r="AU48" i="2"/>
  <c r="BL47" i="2"/>
  <c r="BK47" i="2"/>
  <c r="BI47" i="2"/>
  <c r="BH47" i="2"/>
  <c r="BG47" i="2"/>
  <c r="BF47" i="2"/>
  <c r="BD47" i="2"/>
  <c r="BC47" i="2"/>
  <c r="BB47" i="2"/>
  <c r="BA47" i="2"/>
  <c r="AZ47" i="2"/>
  <c r="AY47" i="2"/>
  <c r="AX47" i="2"/>
  <c r="AW47" i="2"/>
  <c r="AV47" i="2"/>
  <c r="AU47" i="2"/>
  <c r="BL46" i="2"/>
  <c r="BK46" i="2"/>
  <c r="BI46" i="2"/>
  <c r="BH46" i="2"/>
  <c r="BG46" i="2"/>
  <c r="BF46" i="2"/>
  <c r="BD46" i="2"/>
  <c r="BE46" i="2" s="1"/>
  <c r="BC46" i="2"/>
  <c r="BB46" i="2"/>
  <c r="BA46" i="2"/>
  <c r="AZ46" i="2"/>
  <c r="AY46" i="2"/>
  <c r="AX46" i="2"/>
  <c r="AW46" i="2"/>
  <c r="AV46" i="2"/>
  <c r="AU46" i="2"/>
  <c r="BL45" i="2"/>
  <c r="BK45" i="2"/>
  <c r="BH45" i="2"/>
  <c r="BG45" i="2"/>
  <c r="BI45" i="2" s="1"/>
  <c r="BF45" i="2"/>
  <c r="BD45" i="2"/>
  <c r="BE45" i="2" s="1"/>
  <c r="BC45" i="2"/>
  <c r="BB45" i="2"/>
  <c r="BA45" i="2"/>
  <c r="AZ45" i="2"/>
  <c r="AY45" i="2"/>
  <c r="AX45" i="2"/>
  <c r="AW45" i="2"/>
  <c r="AV45" i="2"/>
  <c r="AU45" i="2"/>
  <c r="BL44" i="2"/>
  <c r="BK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BL43" i="2"/>
  <c r="BK43" i="2"/>
  <c r="BH43" i="2"/>
  <c r="BG43" i="2"/>
  <c r="BF43" i="2"/>
  <c r="BD43" i="2"/>
  <c r="BE43" i="2" s="1"/>
  <c r="BC43" i="2"/>
  <c r="BB43" i="2"/>
  <c r="BA43" i="2"/>
  <c r="AZ43" i="2"/>
  <c r="AY43" i="2"/>
  <c r="AX43" i="2"/>
  <c r="AW43" i="2"/>
  <c r="AV43" i="2"/>
  <c r="AU43" i="2"/>
  <c r="BL42" i="2"/>
  <c r="BK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BL41" i="2"/>
  <c r="BK41" i="2"/>
  <c r="BH41" i="2"/>
  <c r="BG41" i="2"/>
  <c r="BF41" i="2"/>
  <c r="BD41" i="2"/>
  <c r="BE41" i="2" s="1"/>
  <c r="BC41" i="2"/>
  <c r="BB41" i="2"/>
  <c r="BA41" i="2"/>
  <c r="AZ41" i="2"/>
  <c r="AY41" i="2"/>
  <c r="AX41" i="2"/>
  <c r="AW41" i="2"/>
  <c r="AV41" i="2"/>
  <c r="AU41" i="2"/>
  <c r="BL40" i="2"/>
  <c r="BK40" i="2"/>
  <c r="BH40" i="2"/>
  <c r="BG40" i="2"/>
  <c r="BF40" i="2"/>
  <c r="BD40" i="2"/>
  <c r="BE40" i="2" s="1"/>
  <c r="BC40" i="2"/>
  <c r="BB40" i="2"/>
  <c r="BA40" i="2"/>
  <c r="AZ40" i="2"/>
  <c r="AY40" i="2"/>
  <c r="AX40" i="2"/>
  <c r="AW40" i="2"/>
  <c r="AV40" i="2"/>
  <c r="AU40" i="2"/>
  <c r="BL39" i="2"/>
  <c r="BK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BL38" i="2"/>
  <c r="BK38" i="2"/>
  <c r="BH38" i="2"/>
  <c r="BG38" i="2"/>
  <c r="BI38" i="2" s="1"/>
  <c r="BF38" i="2"/>
  <c r="BD38" i="2"/>
  <c r="BE38" i="2" s="1"/>
  <c r="BC38" i="2"/>
  <c r="BB38" i="2"/>
  <c r="BA38" i="2"/>
  <c r="AZ38" i="2"/>
  <c r="AY38" i="2"/>
  <c r="AX38" i="2"/>
  <c r="AW38" i="2"/>
  <c r="AV38" i="2"/>
  <c r="AU38" i="2"/>
  <c r="BL37" i="2"/>
  <c r="BK37" i="2"/>
  <c r="BI37" i="2"/>
  <c r="BH37" i="2"/>
  <c r="BG37" i="2"/>
  <c r="BF37" i="2"/>
  <c r="BD37" i="2"/>
  <c r="BE37" i="2" s="1"/>
  <c r="BC37" i="2"/>
  <c r="BB37" i="2"/>
  <c r="BA37" i="2"/>
  <c r="AZ37" i="2"/>
  <c r="AY37" i="2"/>
  <c r="AX37" i="2"/>
  <c r="AW37" i="2"/>
  <c r="AV37" i="2"/>
  <c r="AU37" i="2"/>
  <c r="BL36" i="2"/>
  <c r="BK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BL35" i="2"/>
  <c r="BK35" i="2"/>
  <c r="BH35" i="2"/>
  <c r="BG35" i="2"/>
  <c r="BI35" i="2" s="1"/>
  <c r="BF35" i="2"/>
  <c r="BD35" i="2"/>
  <c r="BE35" i="2" s="1"/>
  <c r="BC35" i="2"/>
  <c r="BB35" i="2"/>
  <c r="BA35" i="2"/>
  <c r="AZ35" i="2"/>
  <c r="AY35" i="2"/>
  <c r="AX35" i="2"/>
  <c r="AW35" i="2"/>
  <c r="AV35" i="2"/>
  <c r="AU35" i="2"/>
  <c r="BL34" i="2"/>
  <c r="BK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BL33" i="2"/>
  <c r="BK33" i="2"/>
  <c r="BH33" i="2"/>
  <c r="BG33" i="2"/>
  <c r="BF33" i="2"/>
  <c r="BD33" i="2"/>
  <c r="BE33" i="2" s="1"/>
  <c r="BC33" i="2"/>
  <c r="BB33" i="2"/>
  <c r="BA33" i="2"/>
  <c r="AZ33" i="2"/>
  <c r="AY33" i="2"/>
  <c r="AX33" i="2"/>
  <c r="AW33" i="2"/>
  <c r="AV33" i="2"/>
  <c r="AU33" i="2"/>
  <c r="BL32" i="2"/>
  <c r="BK32" i="2"/>
  <c r="BH32" i="2"/>
  <c r="BG32" i="2"/>
  <c r="BF32" i="2"/>
  <c r="BD32" i="2"/>
  <c r="BE32" i="2" s="1"/>
  <c r="BC32" i="2"/>
  <c r="BB32" i="2"/>
  <c r="BA32" i="2"/>
  <c r="AZ32" i="2"/>
  <c r="AY32" i="2"/>
  <c r="AX32" i="2"/>
  <c r="AW32" i="2"/>
  <c r="AV32" i="2"/>
  <c r="AU32" i="2"/>
  <c r="BL31" i="2"/>
  <c r="BK31" i="2"/>
  <c r="BH31" i="2"/>
  <c r="BG31" i="2"/>
  <c r="BI31" i="2" s="1"/>
  <c r="BF31" i="2"/>
  <c r="BD31" i="2"/>
  <c r="BE31" i="2" s="1"/>
  <c r="BC31" i="2"/>
  <c r="BB31" i="2"/>
  <c r="BA31" i="2"/>
  <c r="AZ31" i="2"/>
  <c r="AY31" i="2"/>
  <c r="AX31" i="2"/>
  <c r="AW31" i="2"/>
  <c r="AV31" i="2"/>
  <c r="AU31" i="2"/>
  <c r="BL30" i="2"/>
  <c r="BK30" i="2"/>
  <c r="BH30" i="2"/>
  <c r="BG30" i="2"/>
  <c r="BI30" i="2" s="1"/>
  <c r="BF30" i="2"/>
  <c r="BD30" i="2"/>
  <c r="BE30" i="2" s="1"/>
  <c r="BC30" i="2"/>
  <c r="BB30" i="2"/>
  <c r="BA30" i="2"/>
  <c r="AZ30" i="2"/>
  <c r="AY30" i="2"/>
  <c r="AX30" i="2"/>
  <c r="AW30" i="2"/>
  <c r="AV30" i="2"/>
  <c r="AU30" i="2"/>
  <c r="BL29" i="2"/>
  <c r="BK29" i="2"/>
  <c r="BH29" i="2"/>
  <c r="BG29" i="2"/>
  <c r="BF29" i="2"/>
  <c r="BD29" i="2"/>
  <c r="BE29" i="2" s="1"/>
  <c r="BC29" i="2"/>
  <c r="BB29" i="2"/>
  <c r="BA29" i="2"/>
  <c r="AZ29" i="2"/>
  <c r="AY29" i="2"/>
  <c r="AX29" i="2"/>
  <c r="AW29" i="2"/>
  <c r="AV29" i="2"/>
  <c r="AU29" i="2"/>
  <c r="BI29" i="2" s="1"/>
  <c r="BL28" i="2"/>
  <c r="BK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BI28" i="2" s="1"/>
  <c r="BL27" i="2"/>
  <c r="BK27" i="2"/>
  <c r="BH27" i="2"/>
  <c r="BG27" i="2"/>
  <c r="BF27" i="2"/>
  <c r="BD27" i="2"/>
  <c r="BE27" i="2" s="1"/>
  <c r="BC27" i="2"/>
  <c r="BB27" i="2"/>
  <c r="BA27" i="2"/>
  <c r="AZ27" i="2"/>
  <c r="AY27" i="2"/>
  <c r="AX27" i="2"/>
  <c r="AW27" i="2"/>
  <c r="AV27" i="2"/>
  <c r="AU27" i="2"/>
  <c r="BL26" i="2"/>
  <c r="BK26" i="2"/>
  <c r="BH26" i="2"/>
  <c r="BG26" i="2"/>
  <c r="BF26" i="2"/>
  <c r="BD26" i="2"/>
  <c r="BE26" i="2" s="1"/>
  <c r="BC26" i="2"/>
  <c r="BB26" i="2"/>
  <c r="BA26" i="2"/>
  <c r="AZ26" i="2"/>
  <c r="AY26" i="2"/>
  <c r="AX26" i="2"/>
  <c r="AW26" i="2"/>
  <c r="AV26" i="2"/>
  <c r="AU26" i="2"/>
  <c r="BL25" i="2"/>
  <c r="BK25" i="2"/>
  <c r="BH25" i="2"/>
  <c r="BI25" i="2" s="1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BL24" i="2"/>
  <c r="BK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BL23" i="2"/>
  <c r="BK23" i="2"/>
  <c r="BH23" i="2"/>
  <c r="BG23" i="2"/>
  <c r="BI23" i="2" s="1"/>
  <c r="BF23" i="2"/>
  <c r="BD23" i="2"/>
  <c r="BE23" i="2" s="1"/>
  <c r="BC23" i="2"/>
  <c r="BB23" i="2"/>
  <c r="BA23" i="2"/>
  <c r="AZ23" i="2"/>
  <c r="AY23" i="2"/>
  <c r="AX23" i="2"/>
  <c r="AW23" i="2"/>
  <c r="AV23" i="2"/>
  <c r="AU23" i="2"/>
  <c r="BL22" i="2"/>
  <c r="BK22" i="2"/>
  <c r="BH22" i="2"/>
  <c r="BG22" i="2"/>
  <c r="BI22" i="2" s="1"/>
  <c r="BF22" i="2"/>
  <c r="BD22" i="2"/>
  <c r="BE22" i="2" s="1"/>
  <c r="BC22" i="2"/>
  <c r="BB22" i="2"/>
  <c r="BA22" i="2"/>
  <c r="AZ22" i="2"/>
  <c r="AY22" i="2"/>
  <c r="AX22" i="2"/>
  <c r="AW22" i="2"/>
  <c r="AV22" i="2"/>
  <c r="AU22" i="2"/>
  <c r="BL21" i="2"/>
  <c r="BK21" i="2"/>
  <c r="BH21" i="2"/>
  <c r="BG21" i="2"/>
  <c r="BF21" i="2"/>
  <c r="BD21" i="2"/>
  <c r="BC21" i="2"/>
  <c r="BB21" i="2"/>
  <c r="BA21" i="2"/>
  <c r="AZ21" i="2"/>
  <c r="AY21" i="2"/>
  <c r="AX21" i="2"/>
  <c r="AW21" i="2"/>
  <c r="AV21" i="2"/>
  <c r="AU21" i="2"/>
  <c r="BI21" i="2" s="1"/>
  <c r="BL20" i="2"/>
  <c r="BK20" i="2"/>
  <c r="BH20" i="2"/>
  <c r="BG20" i="2"/>
  <c r="BF20" i="2"/>
  <c r="BD20" i="2"/>
  <c r="BE20" i="2" s="1"/>
  <c r="BC20" i="2"/>
  <c r="BB20" i="2"/>
  <c r="BA20" i="2"/>
  <c r="AZ20" i="2"/>
  <c r="AY20" i="2"/>
  <c r="AX20" i="2"/>
  <c r="AW20" i="2"/>
  <c r="AV20" i="2"/>
  <c r="AU20" i="2"/>
  <c r="BL19" i="2"/>
  <c r="BK19" i="2"/>
  <c r="BH19" i="2"/>
  <c r="BG19" i="2"/>
  <c r="BF19" i="2"/>
  <c r="BD19" i="2"/>
  <c r="BC19" i="2"/>
  <c r="BB19" i="2"/>
  <c r="BA19" i="2"/>
  <c r="AZ19" i="2"/>
  <c r="AY19" i="2"/>
  <c r="AX19" i="2"/>
  <c r="AW19" i="2"/>
  <c r="AV19" i="2"/>
  <c r="AU19" i="2"/>
  <c r="BL18" i="2"/>
  <c r="BK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BL17" i="2"/>
  <c r="BK17" i="2"/>
  <c r="BH17" i="2"/>
  <c r="BG17" i="2"/>
  <c r="BF17" i="2"/>
  <c r="BD17" i="2"/>
  <c r="BC17" i="2"/>
  <c r="BB17" i="2"/>
  <c r="BA17" i="2"/>
  <c r="AZ17" i="2"/>
  <c r="AY17" i="2"/>
  <c r="AX17" i="2"/>
  <c r="AW17" i="2"/>
  <c r="AV17" i="2"/>
  <c r="AU17" i="2"/>
  <c r="BL16" i="2"/>
  <c r="BK16" i="2"/>
  <c r="BH16" i="2"/>
  <c r="BG16" i="2"/>
  <c r="BF16" i="2"/>
  <c r="BD16" i="2"/>
  <c r="BE16" i="2" s="1"/>
  <c r="BC16" i="2"/>
  <c r="BB16" i="2"/>
  <c r="BA16" i="2"/>
  <c r="AZ16" i="2"/>
  <c r="AY16" i="2"/>
  <c r="AX16" i="2"/>
  <c r="AW16" i="2"/>
  <c r="AV16" i="2"/>
  <c r="AU16" i="2"/>
  <c r="BL15" i="2"/>
  <c r="BK15" i="2"/>
  <c r="BH15" i="2"/>
  <c r="BG15" i="2"/>
  <c r="BF15" i="2"/>
  <c r="BD15" i="2"/>
  <c r="BC15" i="2"/>
  <c r="BB15" i="2"/>
  <c r="BA15" i="2"/>
  <c r="AZ15" i="2"/>
  <c r="AY15" i="2"/>
  <c r="AX15" i="2"/>
  <c r="AW15" i="2"/>
  <c r="AV15" i="2"/>
  <c r="AU15" i="2"/>
  <c r="BL14" i="2"/>
  <c r="BK14" i="2"/>
  <c r="BH14" i="2"/>
  <c r="BG14" i="2"/>
  <c r="BI14" i="2" s="1"/>
  <c r="BF14" i="2"/>
  <c r="BD14" i="2"/>
  <c r="BE14" i="2" s="1"/>
  <c r="BC14" i="2"/>
  <c r="BB14" i="2"/>
  <c r="BA14" i="2"/>
  <c r="AZ14" i="2"/>
  <c r="AY14" i="2"/>
  <c r="AX14" i="2"/>
  <c r="AW14" i="2"/>
  <c r="AV14" i="2"/>
  <c r="AU14" i="2"/>
  <c r="BL13" i="2"/>
  <c r="BK13" i="2"/>
  <c r="BH13" i="2"/>
  <c r="BI13" i="2" s="1"/>
  <c r="BG13" i="2"/>
  <c r="BF13" i="2"/>
  <c r="BD13" i="2"/>
  <c r="BE13" i="2" s="1"/>
  <c r="BC13" i="2"/>
  <c r="BB13" i="2"/>
  <c r="BA13" i="2"/>
  <c r="AZ13" i="2"/>
  <c r="AY13" i="2"/>
  <c r="AX13" i="2"/>
  <c r="AW13" i="2"/>
  <c r="AV13" i="2"/>
  <c r="AU13" i="2"/>
  <c r="BL12" i="2"/>
  <c r="BK12" i="2"/>
  <c r="BH12" i="2"/>
  <c r="BG12" i="2"/>
  <c r="BI12" i="2" s="1"/>
  <c r="BF12" i="2"/>
  <c r="BD12" i="2"/>
  <c r="BE12" i="2" s="1"/>
  <c r="BC12" i="2"/>
  <c r="BB12" i="2"/>
  <c r="BA12" i="2"/>
  <c r="AZ12" i="2"/>
  <c r="AY12" i="2"/>
  <c r="AX12" i="2"/>
  <c r="AW12" i="2"/>
  <c r="AV12" i="2"/>
  <c r="AU12" i="2"/>
  <c r="BL11" i="2"/>
  <c r="BK11" i="2"/>
  <c r="BH11" i="2"/>
  <c r="BG11" i="2"/>
  <c r="BI11" i="2" s="1"/>
  <c r="BF11" i="2"/>
  <c r="BD11" i="2"/>
  <c r="BE11" i="2" s="1"/>
  <c r="BC11" i="2"/>
  <c r="BB11" i="2"/>
  <c r="BA11" i="2"/>
  <c r="AZ11" i="2"/>
  <c r="AY11" i="2"/>
  <c r="AX11" i="2"/>
  <c r="AW11" i="2"/>
  <c r="AV11" i="2"/>
  <c r="AU11" i="2"/>
  <c r="BL10" i="2"/>
  <c r="BK10" i="2"/>
  <c r="BH10" i="2"/>
  <c r="BG10" i="2"/>
  <c r="BI10" i="2" s="1"/>
  <c r="BF10" i="2"/>
  <c r="BD10" i="2"/>
  <c r="BE10" i="2" s="1"/>
  <c r="BC10" i="2"/>
  <c r="BB10" i="2"/>
  <c r="BA10" i="2"/>
  <c r="AZ10" i="2"/>
  <c r="AY10" i="2"/>
  <c r="AX10" i="2"/>
  <c r="AW10" i="2"/>
  <c r="AV10" i="2"/>
  <c r="AU10" i="2"/>
  <c r="BL9" i="2"/>
  <c r="BK9" i="2"/>
  <c r="BH9" i="2"/>
  <c r="BG9" i="2"/>
  <c r="BI9" i="2" s="1"/>
  <c r="BF9" i="2"/>
  <c r="BD9" i="2"/>
  <c r="BE9" i="2" s="1"/>
  <c r="BC9" i="2"/>
  <c r="BB9" i="2"/>
  <c r="BA9" i="2"/>
  <c r="AZ9" i="2"/>
  <c r="AY9" i="2"/>
  <c r="AX9" i="2"/>
  <c r="AW9" i="2"/>
  <c r="AV9" i="2"/>
  <c r="AU9" i="2"/>
  <c r="BL8" i="2"/>
  <c r="BK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BL7" i="2"/>
  <c r="BK7" i="2"/>
  <c r="BH7" i="2"/>
  <c r="BG7" i="2"/>
  <c r="BI7" i="2" s="1"/>
  <c r="BF7" i="2"/>
  <c r="BD7" i="2"/>
  <c r="BE7" i="2" s="1"/>
  <c r="BC7" i="2"/>
  <c r="BB7" i="2"/>
  <c r="BA7" i="2"/>
  <c r="AZ7" i="2"/>
  <c r="AY7" i="2"/>
  <c r="AX7" i="2"/>
  <c r="AW7" i="2"/>
  <c r="AV7" i="2"/>
  <c r="AU7" i="2"/>
  <c r="BL6" i="2"/>
  <c r="BK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BL5" i="2"/>
  <c r="BK5" i="2"/>
  <c r="BH5" i="2"/>
  <c r="BG5" i="2"/>
  <c r="BF5" i="2"/>
  <c r="BD5" i="2"/>
  <c r="BE5" i="2" s="1"/>
  <c r="BC5" i="2"/>
  <c r="BB5" i="2"/>
  <c r="BA5" i="2"/>
  <c r="AZ5" i="2"/>
  <c r="AY5" i="2"/>
  <c r="AX5" i="2"/>
  <c r="AW5" i="2"/>
  <c r="AV5" i="2"/>
  <c r="AU5" i="2"/>
  <c r="E4" i="2"/>
  <c r="F4" i="2" s="1"/>
  <c r="G4" i="2" s="1"/>
  <c r="H4" i="2" s="1"/>
  <c r="I4" i="2" s="1"/>
  <c r="BI36" i="2" l="1"/>
  <c r="BI39" i="2"/>
  <c r="BI42" i="2"/>
  <c r="BI77" i="2"/>
  <c r="BI20" i="2"/>
  <c r="BI27" i="2"/>
  <c r="BI33" i="2"/>
  <c r="BI24" i="2"/>
  <c r="BI43" i="2"/>
  <c r="BI61" i="2"/>
  <c r="BI68" i="2"/>
  <c r="BI78" i="2"/>
  <c r="BI40" i="2"/>
  <c r="BI95" i="2"/>
  <c r="BI34" i="2"/>
  <c r="BI65" i="2"/>
  <c r="BI92" i="2"/>
  <c r="BI58" i="2"/>
  <c r="BI8" i="2"/>
  <c r="BI44" i="2"/>
  <c r="BI5" i="2"/>
  <c r="BI15" i="2"/>
  <c r="BI32" i="2"/>
  <c r="BI41" i="2"/>
  <c r="BI90" i="2"/>
  <c r="BI19" i="2"/>
  <c r="BI26" i="2"/>
  <c r="BI84" i="2"/>
  <c r="BI64" i="2"/>
  <c r="BI83" i="2"/>
  <c r="BI60" i="2"/>
  <c r="BI63" i="2"/>
  <c r="BI82" i="2"/>
  <c r="BI56" i="2"/>
  <c r="BI59" i="2"/>
  <c r="BI62" i="2"/>
  <c r="BI79" i="2"/>
  <c r="BI81" i="2"/>
  <c r="BI98" i="2"/>
  <c r="BI99" i="2"/>
  <c r="BI75" i="2"/>
  <c r="BI76" i="2"/>
  <c r="BI97" i="2"/>
  <c r="BI71" i="2"/>
  <c r="BI74" i="2"/>
  <c r="BI55" i="2"/>
  <c r="BI54" i="2"/>
  <c r="BI17" i="2"/>
  <c r="BI18" i="2"/>
  <c r="BI49" i="2"/>
  <c r="BI51" i="2"/>
  <c r="BI16" i="2"/>
  <c r="BI48" i="2"/>
  <c r="BI50" i="2"/>
  <c r="BI6" i="2"/>
  <c r="J53" i="2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X53" i="2"/>
  <c r="AY53" i="2" s="1"/>
  <c r="AZ53" i="2" s="1"/>
  <c r="BA53" i="2" s="1"/>
  <c r="BB53" i="2" s="1"/>
  <c r="BC53" i="2" s="1"/>
  <c r="AX4" i="2"/>
  <c r="AY4" i="2" s="1"/>
  <c r="AZ4" i="2" s="1"/>
  <c r="BA4" i="2" s="1"/>
  <c r="BB4" i="2" s="1"/>
  <c r="BC4" i="2" s="1"/>
  <c r="J4" i="2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Leah Cronin</author>
    <author>Parth</author>
  </authors>
  <commentList>
    <comment ref="J5" authorId="0" shapeId="0" xr:uid="{44F072D5-99D3-4224-8B88-C102000D8CC0}">
      <text>
        <r>
          <rPr>
            <b/>
            <sz val="9"/>
            <color indexed="81"/>
            <rFont val="Tahoma"/>
            <family val="2"/>
          </rPr>
          <t>Leah Cronin:19/9 3DAYS AL ?WHAT DAYS</t>
        </r>
      </text>
    </comment>
    <comment ref="AS14" authorId="0" shapeId="0" xr:uid="{25F3F917-E21E-45CA-AB65-E1AF8FC8996B}">
      <text>
        <r>
          <rPr>
            <b/>
            <sz val="9"/>
            <color indexed="81"/>
            <rFont val="Tahoma"/>
            <family val="2"/>
          </rPr>
          <t>Leah Cronin:</t>
        </r>
        <r>
          <rPr>
            <sz val="9"/>
            <color indexed="81"/>
            <rFont val="Tahoma"/>
            <family val="2"/>
          </rPr>
          <t xml:space="preserve">
&gt;5 SHIFTS
</t>
        </r>
      </text>
    </comment>
    <comment ref="Y20" authorId="0" shapeId="0" xr:uid="{6F492992-3743-4C99-B9B0-193D7326EF0C}">
      <text>
        <r>
          <rPr>
            <b/>
            <sz val="9"/>
            <color indexed="81"/>
            <rFont val="Tahoma"/>
            <family val="2"/>
          </rPr>
          <t>Leah Cronin:</t>
        </r>
        <r>
          <rPr>
            <sz val="9"/>
            <color indexed="81"/>
            <rFont val="Tahoma"/>
            <family val="2"/>
          </rPr>
          <t xml:space="preserve">
AL NOT REQ'D</t>
        </r>
      </text>
    </comment>
    <comment ref="R21" authorId="0" shapeId="0" xr:uid="{E39A16CA-1538-4851-BAB6-63B99ECB5475}">
      <text>
        <r>
          <rPr>
            <b/>
            <sz val="9"/>
            <color indexed="81"/>
            <rFont val="Tahoma"/>
            <family val="2"/>
          </rPr>
          <t xml:space="preserve">Leah Cronin:MISSING 2X SHIFTS
</t>
        </r>
      </text>
    </comment>
    <comment ref="AB22" authorId="0" shapeId="0" xr:uid="{8DA1F51A-F8B7-4C21-B2C5-F41D99D27BDA}">
      <text>
        <r>
          <rPr>
            <b/>
            <sz val="9"/>
            <color indexed="81"/>
            <rFont val="Tahoma"/>
            <family val="2"/>
          </rPr>
          <t>Leah Cronin:</t>
        </r>
        <r>
          <rPr>
            <sz val="9"/>
            <color indexed="81"/>
            <rFont val="Tahoma"/>
            <family val="2"/>
          </rPr>
          <t xml:space="preserve">
AARTI ONLY 1 PL;READING FROM HOME TICK</t>
        </r>
      </text>
    </comment>
    <comment ref="AC27" authorId="0" shapeId="0" xr:uid="{678CB8C5-499C-4AE1-8E5C-01EA79A6DD3D}">
      <text>
        <r>
          <rPr>
            <b/>
            <sz val="9"/>
            <color indexed="81"/>
            <rFont val="Tahoma"/>
            <family val="2"/>
          </rPr>
          <t>Leah Cronin:</t>
        </r>
        <r>
          <rPr>
            <sz val="9"/>
            <color indexed="81"/>
            <rFont val="Tahoma"/>
            <family val="2"/>
          </rPr>
          <t xml:space="preserve">
2ND ON?</t>
        </r>
      </text>
    </comment>
    <comment ref="Y28" authorId="1" shapeId="0" xr:uid="{B5AD658F-20FF-4A50-B426-73B4A284FEB9}">
      <text>
        <r>
          <rPr>
            <sz val="9"/>
            <color indexed="81"/>
            <rFont val="Tahoma"/>
            <family val="2"/>
          </rPr>
          <t xml:space="preserve">GERI NO CALL :10-14OCT
</t>
        </r>
      </text>
    </comment>
    <comment ref="AD30" authorId="1" shapeId="0" xr:uid="{EB03B06E-1A55-4865-81A5-40699DAEABD2}">
      <text>
        <r>
          <rPr>
            <sz val="9"/>
            <color indexed="81"/>
            <rFont val="Tahoma"/>
            <family val="2"/>
          </rPr>
          <t xml:space="preserve">GALINA 15-16 OCT ONCALL
</t>
        </r>
      </text>
    </comment>
    <comment ref="AB32" authorId="0" shapeId="0" xr:uid="{26AB2C82-D093-4806-8298-EA15DD6F716C}">
      <text>
        <r>
          <rPr>
            <b/>
            <sz val="9"/>
            <color indexed="81"/>
            <rFont val="Tahoma"/>
            <family val="2"/>
          </rPr>
          <t>Leah Cronin:</t>
        </r>
        <r>
          <rPr>
            <sz val="9"/>
            <color indexed="81"/>
            <rFont val="Tahoma"/>
            <family val="2"/>
          </rPr>
          <t xml:space="preserve">
AARTI ONLY 1 PL;READING FROM HOME TICK</t>
        </r>
      </text>
    </comment>
    <comment ref="AF33" authorId="1" shapeId="0" xr:uid="{8289CD58-AD6C-4FDE-BF7F-1746634FB9A7}">
      <text>
        <r>
          <rPr>
            <sz val="9"/>
            <color indexed="81"/>
            <rFont val="Tahoma"/>
            <family val="2"/>
          </rPr>
          <t xml:space="preserve">ONCALL
</t>
        </r>
      </text>
    </comment>
    <comment ref="AG36" authorId="1" shapeId="0" xr:uid="{A592A8BE-CD77-4C70-A723-01F286070DC6}">
      <text>
        <r>
          <rPr>
            <sz val="9"/>
            <color indexed="81"/>
            <rFont val="Tahoma"/>
            <family val="2"/>
          </rPr>
          <t xml:space="preserve">ONCALL
</t>
        </r>
      </text>
    </comment>
    <comment ref="R49" authorId="0" shapeId="0" xr:uid="{F1F594D8-288B-4AE4-917D-84F063A540A6}">
      <text>
        <r>
          <rPr>
            <b/>
            <sz val="9"/>
            <color indexed="81"/>
            <rFont val="Tahoma"/>
            <family val="2"/>
          </rPr>
          <t>Leah Cronin:</t>
        </r>
        <r>
          <rPr>
            <sz val="9"/>
            <color indexed="81"/>
            <rFont val="Tahoma"/>
            <family val="2"/>
          </rPr>
          <t xml:space="preserve">
Not on leave
</t>
        </r>
      </text>
    </comment>
  </commentList>
</comments>
</file>

<file path=xl/sharedStrings.xml><?xml version="1.0" encoding="utf-8"?>
<sst xmlns="http://schemas.openxmlformats.org/spreadsheetml/2006/main" count="1718" uniqueCount="105">
  <si>
    <t>MON</t>
  </si>
  <si>
    <t>TUE</t>
  </si>
  <si>
    <t>WED</t>
  </si>
  <si>
    <t>THUR</t>
  </si>
  <si>
    <t>FRI</t>
  </si>
  <si>
    <t>SAT</t>
  </si>
  <si>
    <t>SUN</t>
  </si>
  <si>
    <t>THU</t>
  </si>
  <si>
    <t>NOTES</t>
  </si>
  <si>
    <t>ADO</t>
  </si>
  <si>
    <t>Weekend</t>
  </si>
  <si>
    <t>WKND SHIFTS</t>
  </si>
  <si>
    <t>NO. OF WKNDS</t>
  </si>
  <si>
    <t>NO. OF ON</t>
  </si>
  <si>
    <t>TOTAL NO. SHIFTS</t>
  </si>
  <si>
    <t>TOTAL NO. AL</t>
  </si>
  <si>
    <t>TOTAL NO. HRS</t>
  </si>
  <si>
    <t>REQ'D HRS</t>
  </si>
  <si>
    <t>TOTAL PM SHIFTS</t>
  </si>
  <si>
    <t>TOTAL AM SHIFTS</t>
  </si>
  <si>
    <t>Sept/Oct</t>
  </si>
  <si>
    <t>Section</t>
  </si>
  <si>
    <t>Total</t>
  </si>
  <si>
    <t>Sept</t>
  </si>
  <si>
    <t>Oct</t>
  </si>
  <si>
    <t>HS</t>
  </si>
  <si>
    <t>AL</t>
  </si>
  <si>
    <t>7ID/SUP</t>
  </si>
  <si>
    <t>LSL</t>
  </si>
  <si>
    <t>TA</t>
  </si>
  <si>
    <t>1SR</t>
  </si>
  <si>
    <t>TO</t>
  </si>
  <si>
    <t>7SR</t>
  </si>
  <si>
    <t>7IN</t>
  </si>
  <si>
    <t>7PRO</t>
  </si>
  <si>
    <t>OFF</t>
  </si>
  <si>
    <t>7ID</t>
  </si>
  <si>
    <t>1ID/SUP</t>
  </si>
  <si>
    <t>OCT ADO 31/10</t>
  </si>
  <si>
    <t>HS/TB</t>
  </si>
  <si>
    <t>4</t>
  </si>
  <si>
    <t>4TB</t>
  </si>
  <si>
    <t>4ID</t>
  </si>
  <si>
    <t>1PL</t>
  </si>
  <si>
    <t>SEP ADO</t>
  </si>
  <si>
    <t>OCT ADO</t>
  </si>
  <si>
    <t>PH</t>
  </si>
  <si>
    <t>1</t>
  </si>
  <si>
    <t>4PL</t>
  </si>
  <si>
    <t>1PRO</t>
  </si>
  <si>
    <t>1IN</t>
  </si>
  <si>
    <t>1ENT</t>
  </si>
  <si>
    <t>will need off  next</t>
  </si>
  <si>
    <t>4SR</t>
  </si>
  <si>
    <t>SL</t>
  </si>
  <si>
    <t>LH</t>
  </si>
  <si>
    <t>Nov</t>
  </si>
  <si>
    <t>5</t>
  </si>
  <si>
    <t>Team Member 1</t>
  </si>
  <si>
    <t>Team Member 2</t>
  </si>
  <si>
    <t>Team Member 3</t>
  </si>
  <si>
    <t>Team Member 4</t>
  </si>
  <si>
    <t>Team Member 5</t>
  </si>
  <si>
    <t>Team Member 6</t>
  </si>
  <si>
    <t>Team Member 7</t>
  </si>
  <si>
    <t>Team Member 8</t>
  </si>
  <si>
    <t>Team Member 9</t>
  </si>
  <si>
    <t>Team Member 10</t>
  </si>
  <si>
    <t>Team Member 11</t>
  </si>
  <si>
    <t>Team Member 12</t>
  </si>
  <si>
    <t>Team Member 13</t>
  </si>
  <si>
    <t>Team Member 14</t>
  </si>
  <si>
    <t>Team Member 15</t>
  </si>
  <si>
    <t>Team Member 16</t>
  </si>
  <si>
    <t>Team Member 17</t>
  </si>
  <si>
    <t>Team Member 18</t>
  </si>
  <si>
    <t>Team Member 19</t>
  </si>
  <si>
    <t>Team Member 20</t>
  </si>
  <si>
    <t>Team Member 21</t>
  </si>
  <si>
    <t>Team Member 22</t>
  </si>
  <si>
    <t>Team Member 23</t>
  </si>
  <si>
    <t>Team Member 24</t>
  </si>
  <si>
    <t>Team Member 25</t>
  </si>
  <si>
    <t>Team Member 26</t>
  </si>
  <si>
    <t>Team Member 27</t>
  </si>
  <si>
    <t>Team Member 28</t>
  </si>
  <si>
    <t>Team Member 29</t>
  </si>
  <si>
    <t>Team Member 30</t>
  </si>
  <si>
    <t>Team Member 31</t>
  </si>
  <si>
    <t>Team Member 32</t>
  </si>
  <si>
    <t>Team Member 33</t>
  </si>
  <si>
    <t>Team Member 34</t>
  </si>
  <si>
    <t>Team Member 35</t>
  </si>
  <si>
    <t>Team Member 36</t>
  </si>
  <si>
    <t>Team Member 37</t>
  </si>
  <si>
    <t>Team Member 38</t>
  </si>
  <si>
    <t>Team Member 39</t>
  </si>
  <si>
    <t>Team Member 40</t>
  </si>
  <si>
    <t>Team Member 41</t>
  </si>
  <si>
    <t>Team Member 42</t>
  </si>
  <si>
    <t>Team Member 43</t>
  </si>
  <si>
    <t>Team Member 44</t>
  </si>
  <si>
    <t>Team Member 45</t>
  </si>
  <si>
    <t>Team Member 46</t>
  </si>
  <si>
    <t>Team Member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</si>
</sst>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 tint="0.34998626667073579"/>
      <name val="Times New Roman"/>
      <family val="1"/>
    </font>
    <font>
      <b/>
      <sz val="12"/>
      <color theme="1" tint="0.34998626667073579"/>
      <name val="Times New Roman"/>
      <family val="1"/>
    </font>
    <font>
      <b/>
      <sz val="10"/>
      <color theme="1" tint="0.34998626667073579"/>
      <name val="Times New Roman"/>
      <family val="1"/>
    </font>
    <font>
      <b/>
      <i/>
      <sz val="16"/>
      <name val="Tempus Sans ITC"/>
      <family val="5"/>
    </font>
    <font>
      <sz val="11"/>
      <color theme="1" tint="0.34998626667073579"/>
      <name val="Times New Roman"/>
      <family val="1"/>
    </font>
    <font>
      <sz val="10"/>
      <color theme="1" tint="0.34998626667073579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 tint="0.34998626667073579"/>
      <name val="Arial "/>
    </font>
    <font>
      <sz val="12"/>
      <color rgb="FFFF000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1">
    <xf numFmtId="0" fontId="0" fillId="0" borderId="0" xfId="0"/>
    <xf numFmtId="17" fontId="3" fillId="0" borderId="1" xfId="1" applyNumberFormat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16" fontId="9" fillId="5" borderId="1" xfId="1" applyNumberFormat="1" applyFont="1" applyFill="1" applyBorder="1" applyAlignment="1">
      <alignment horizontal="left"/>
    </xf>
    <xf numFmtId="16" fontId="4" fillId="0" borderId="16" xfId="1" applyNumberFormat="1" applyFont="1" applyBorder="1" applyAlignment="1">
      <alignment horizontal="center"/>
    </xf>
    <xf numFmtId="16" fontId="4" fillId="0" borderId="3" xfId="1" applyNumberFormat="1" applyFont="1" applyBorder="1" applyAlignment="1">
      <alignment horizontal="center"/>
    </xf>
    <xf numFmtId="16" fontId="4" fillId="0" borderId="4" xfId="1" applyNumberFormat="1" applyFont="1" applyBorder="1" applyAlignment="1">
      <alignment horizontal="center"/>
    </xf>
    <xf numFmtId="16" fontId="4" fillId="0" borderId="5" xfId="1" applyNumberFormat="1" applyFont="1" applyBorder="1" applyAlignment="1">
      <alignment horizontal="center"/>
    </xf>
    <xf numFmtId="16" fontId="4" fillId="6" borderId="3" xfId="1" applyNumberFormat="1" applyFont="1" applyFill="1" applyBorder="1" applyAlignment="1">
      <alignment horizontal="center"/>
    </xf>
    <xf numFmtId="16" fontId="4" fillId="0" borderId="6" xfId="1" applyNumberFormat="1" applyFont="1" applyBorder="1" applyAlignment="1">
      <alignment horizontal="center"/>
    </xf>
    <xf numFmtId="16" fontId="10" fillId="4" borderId="17" xfId="0" applyNumberFormat="1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center"/>
    </xf>
    <xf numFmtId="1" fontId="11" fillId="4" borderId="19" xfId="0" applyNumberFormat="1" applyFont="1" applyFill="1" applyBorder="1" applyAlignment="1">
      <alignment horizontal="center"/>
    </xf>
    <xf numFmtId="1" fontId="11" fillId="4" borderId="20" xfId="0" applyNumberFormat="1" applyFont="1" applyFill="1" applyBorder="1" applyAlignment="1">
      <alignment horizontal="center"/>
    </xf>
    <xf numFmtId="16" fontId="11" fillId="4" borderId="21" xfId="0" applyNumberFormat="1" applyFont="1" applyFill="1" applyBorder="1" applyAlignment="1">
      <alignment horizontal="center"/>
    </xf>
    <xf numFmtId="16" fontId="11" fillId="4" borderId="19" xfId="0" applyNumberFormat="1" applyFont="1" applyFill="1" applyBorder="1" applyAlignment="1">
      <alignment horizontal="center"/>
    </xf>
    <xf numFmtId="16" fontId="11" fillId="4" borderId="22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left"/>
    </xf>
    <xf numFmtId="0" fontId="4" fillId="0" borderId="26" xfId="1" applyFont="1" applyBorder="1" applyAlignment="1">
      <alignment horizontal="center"/>
    </xf>
    <xf numFmtId="1" fontId="4" fillId="7" borderId="27" xfId="1" applyNumberFormat="1" applyFont="1" applyFill="1" applyBorder="1" applyAlignment="1">
      <alignment horizontal="center"/>
    </xf>
    <xf numFmtId="1" fontId="4" fillId="7" borderId="28" xfId="1" applyNumberFormat="1" applyFont="1" applyFill="1" applyBorder="1" applyAlignment="1">
      <alignment horizontal="center"/>
    </xf>
    <xf numFmtId="1" fontId="4" fillId="6" borderId="27" xfId="1" applyNumberFormat="1" applyFont="1" applyFill="1" applyBorder="1" applyAlignment="1">
      <alignment horizontal="center"/>
    </xf>
    <xf numFmtId="1" fontId="12" fillId="0" borderId="28" xfId="1" applyNumberFormat="1" applyFont="1" applyBorder="1" applyAlignment="1">
      <alignment horizontal="center"/>
    </xf>
    <xf numFmtId="1" fontId="4" fillId="0" borderId="28" xfId="1" applyNumberFormat="1" applyFont="1" applyBorder="1" applyAlignment="1">
      <alignment horizontal="center"/>
    </xf>
    <xf numFmtId="1" fontId="4" fillId="7" borderId="4" xfId="1" applyNumberFormat="1" applyFont="1" applyFill="1" applyBorder="1" applyAlignment="1">
      <alignment horizontal="center"/>
    </xf>
    <xf numFmtId="1" fontId="5" fillId="0" borderId="28" xfId="1" applyNumberFormat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" fontId="4" fillId="8" borderId="28" xfId="1" applyNumberFormat="1" applyFont="1" applyFill="1" applyBorder="1" applyAlignment="1">
      <alignment horizontal="center"/>
    </xf>
    <xf numFmtId="1" fontId="3" fillId="0" borderId="28" xfId="1" applyNumberFormat="1" applyFont="1" applyBorder="1" applyAlignment="1">
      <alignment horizontal="center"/>
    </xf>
    <xf numFmtId="1" fontId="3" fillId="6" borderId="28" xfId="1" applyNumberFormat="1" applyFont="1" applyFill="1" applyBorder="1" applyAlignment="1">
      <alignment horizontal="center"/>
    </xf>
    <xf numFmtId="1" fontId="3" fillId="0" borderId="29" xfId="1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1" fontId="12" fillId="6" borderId="28" xfId="0" applyNumberFormat="1" applyFont="1" applyFill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12" fillId="9" borderId="28" xfId="0" applyNumberFormat="1" applyFont="1" applyFill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1" fontId="11" fillId="4" borderId="32" xfId="0" applyNumberFormat="1" applyFont="1" applyFill="1" applyBorder="1" applyAlignment="1">
      <alignment horizontal="center"/>
    </xf>
    <xf numFmtId="1" fontId="11" fillId="4" borderId="33" xfId="0" applyNumberFormat="1" applyFont="1" applyFill="1" applyBorder="1" applyAlignment="1">
      <alignment horizontal="center"/>
    </xf>
    <xf numFmtId="1" fontId="11" fillId="4" borderId="34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6" xfId="0" applyNumberFormat="1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1" fontId="11" fillId="4" borderId="10" xfId="0" applyNumberFormat="1" applyFont="1" applyFill="1" applyBorder="1" applyAlignment="1">
      <alignment horizontal="center"/>
    </xf>
    <xf numFmtId="1" fontId="11" fillId="4" borderId="38" xfId="0" applyNumberFormat="1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0" fontId="5" fillId="0" borderId="39" xfId="1" applyFont="1" applyBorder="1" applyAlignment="1">
      <alignment horizontal="left"/>
    </xf>
    <xf numFmtId="0" fontId="4" fillId="0" borderId="39" xfId="1" applyFont="1" applyBorder="1" applyAlignment="1">
      <alignment horizontal="center"/>
    </xf>
    <xf numFmtId="1" fontId="3" fillId="0" borderId="40" xfId="1" applyNumberFormat="1" applyFont="1" applyBorder="1" applyAlignment="1">
      <alignment horizontal="center"/>
    </xf>
    <xf numFmtId="1" fontId="3" fillId="0" borderId="41" xfId="1" applyNumberFormat="1" applyFont="1" applyBorder="1" applyAlignment="1">
      <alignment horizontal="center"/>
    </xf>
    <xf numFmtId="1" fontId="12" fillId="0" borderId="41" xfId="1" applyNumberFormat="1" applyFont="1" applyBorder="1" applyAlignment="1">
      <alignment horizontal="center"/>
    </xf>
    <xf numFmtId="1" fontId="3" fillId="9" borderId="41" xfId="1" applyNumberFormat="1" applyFont="1" applyFill="1" applyBorder="1" applyAlignment="1">
      <alignment horizontal="center"/>
    </xf>
    <xf numFmtId="1" fontId="3" fillId="0" borderId="42" xfId="1" applyNumberFormat="1" applyFont="1" applyBorder="1" applyAlignment="1">
      <alignment horizontal="center"/>
    </xf>
    <xf numFmtId="1" fontId="3" fillId="0" borderId="43" xfId="1" applyNumberFormat="1" applyFont="1" applyBorder="1" applyAlignment="1">
      <alignment horizontal="center"/>
    </xf>
    <xf numFmtId="1" fontId="3" fillId="0" borderId="44" xfId="1" applyNumberFormat="1" applyFont="1" applyBorder="1" applyAlignment="1">
      <alignment horizontal="center"/>
    </xf>
    <xf numFmtId="1" fontId="3" fillId="0" borderId="45" xfId="1" applyNumberFormat="1" applyFont="1" applyBorder="1" applyAlignment="1">
      <alignment horizontal="center"/>
    </xf>
    <xf numFmtId="1" fontId="4" fillId="0" borderId="46" xfId="1" applyNumberFormat="1" applyFont="1" applyBorder="1" applyAlignment="1">
      <alignment horizontal="center"/>
    </xf>
    <xf numFmtId="1" fontId="4" fillId="0" borderId="47" xfId="1" applyNumberFormat="1" applyFont="1" applyBorder="1" applyAlignment="1">
      <alignment horizontal="center"/>
    </xf>
    <xf numFmtId="1" fontId="4" fillId="6" borderId="40" xfId="1" applyNumberFormat="1" applyFont="1" applyFill="1" applyBorder="1" applyAlignment="1">
      <alignment horizontal="center"/>
    </xf>
    <xf numFmtId="1" fontId="4" fillId="7" borderId="41" xfId="1" applyNumberFormat="1" applyFont="1" applyFill="1" applyBorder="1" applyAlignment="1">
      <alignment horizontal="center"/>
    </xf>
    <xf numFmtId="1" fontId="4" fillId="0" borderId="41" xfId="1" applyNumberFormat="1" applyFont="1" applyBorder="1" applyAlignment="1">
      <alignment horizontal="center"/>
    </xf>
    <xf numFmtId="1" fontId="13" fillId="0" borderId="41" xfId="1" applyNumberFormat="1" applyFont="1" applyBorder="1" applyAlignment="1">
      <alignment horizontal="center"/>
    </xf>
    <xf numFmtId="1" fontId="12" fillId="7" borderId="41" xfId="0" applyNumberFormat="1" applyFont="1" applyFill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1" fontId="14" fillId="0" borderId="41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1" fontId="11" fillId="4" borderId="49" xfId="0" applyNumberFormat="1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0" xfId="0" applyNumberFormat="1" applyFont="1" applyFill="1" applyBorder="1" applyAlignment="1">
      <alignment horizontal="center"/>
    </xf>
    <xf numFmtId="1" fontId="11" fillId="4" borderId="37" xfId="0" applyNumberFormat="1" applyFont="1" applyFill="1" applyBorder="1" applyAlignment="1">
      <alignment horizontal="center"/>
    </xf>
    <xf numFmtId="1" fontId="12" fillId="0" borderId="40" xfId="1" applyNumberFormat="1" applyFont="1" applyBorder="1" applyAlignment="1">
      <alignment horizontal="center"/>
    </xf>
    <xf numFmtId="1" fontId="3" fillId="7" borderId="41" xfId="1" applyNumberFormat="1" applyFont="1" applyFill="1" applyBorder="1" applyAlignment="1">
      <alignment horizontal="center"/>
    </xf>
    <xf numFmtId="1" fontId="5" fillId="0" borderId="41" xfId="1" applyNumberFormat="1" applyFont="1" applyBorder="1" applyAlignment="1">
      <alignment horizontal="center"/>
    </xf>
    <xf numFmtId="1" fontId="12" fillId="10" borderId="41" xfId="1" applyNumberFormat="1" applyFont="1" applyFill="1" applyBorder="1" applyAlignment="1">
      <alignment horizontal="center"/>
    </xf>
    <xf numFmtId="1" fontId="3" fillId="0" borderId="52" xfId="1" applyNumberFormat="1" applyFont="1" applyBorder="1" applyAlignment="1">
      <alignment horizontal="center"/>
    </xf>
    <xf numFmtId="1" fontId="4" fillId="0" borderId="52" xfId="1" applyNumberFormat="1" applyFont="1" applyBorder="1" applyAlignment="1">
      <alignment horizontal="center"/>
    </xf>
    <xf numFmtId="1" fontId="12" fillId="7" borderId="47" xfId="1" applyNumberFormat="1" applyFont="1" applyFill="1" applyBorder="1" applyAlignment="1">
      <alignment horizontal="center"/>
    </xf>
    <xf numFmtId="1" fontId="12" fillId="6" borderId="40" xfId="1" applyNumberFormat="1" applyFont="1" applyFill="1" applyBorder="1" applyAlignment="1">
      <alignment horizontal="center"/>
    </xf>
    <xf numFmtId="1" fontId="12" fillId="7" borderId="41" xfId="1" applyNumberFormat="1" applyFont="1" applyFill="1" applyBorder="1" applyAlignment="1">
      <alignment horizontal="center"/>
    </xf>
    <xf numFmtId="1" fontId="14" fillId="0" borderId="41" xfId="1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center"/>
    </xf>
    <xf numFmtId="1" fontId="12" fillId="6" borderId="41" xfId="1" applyNumberFormat="1" applyFont="1" applyFill="1" applyBorder="1" applyAlignment="1">
      <alignment horizontal="center"/>
    </xf>
    <xf numFmtId="1" fontId="13" fillId="6" borderId="41" xfId="0" applyNumberFormat="1" applyFont="1" applyFill="1" applyBorder="1" applyAlignment="1">
      <alignment horizontal="center"/>
    </xf>
    <xf numFmtId="1" fontId="12" fillId="7" borderId="42" xfId="1" applyNumberFormat="1" applyFont="1" applyFill="1" applyBorder="1" applyAlignment="1">
      <alignment horizontal="center"/>
    </xf>
    <xf numFmtId="1" fontId="14" fillId="6" borderId="41" xfId="1" applyNumberFormat="1" applyFont="1" applyFill="1" applyBorder="1" applyAlignment="1">
      <alignment horizontal="center"/>
    </xf>
    <xf numFmtId="0" fontId="4" fillId="0" borderId="53" xfId="1" applyFont="1" applyBorder="1" applyAlignment="1">
      <alignment horizontal="center"/>
    </xf>
    <xf numFmtId="1" fontId="12" fillId="0" borderId="54" xfId="1" applyNumberFormat="1" applyFont="1" applyBorder="1" applyAlignment="1">
      <alignment horizontal="center"/>
    </xf>
    <xf numFmtId="1" fontId="3" fillId="0" borderId="55" xfId="1" applyNumberFormat="1" applyFont="1" applyBorder="1" applyAlignment="1">
      <alignment horizontal="center"/>
    </xf>
    <xf numFmtId="1" fontId="3" fillId="7" borderId="55" xfId="1" applyNumberFormat="1" applyFont="1" applyFill="1" applyBorder="1" applyAlignment="1">
      <alignment horizontal="center"/>
    </xf>
    <xf numFmtId="1" fontId="5" fillId="0" borderId="55" xfId="1" applyNumberFormat="1" applyFont="1" applyBorder="1" applyAlignment="1">
      <alignment horizontal="center"/>
    </xf>
    <xf numFmtId="1" fontId="12" fillId="3" borderId="55" xfId="1" applyNumberFormat="1" applyFont="1" applyFill="1" applyBorder="1" applyAlignment="1">
      <alignment horizontal="center"/>
    </xf>
    <xf numFmtId="1" fontId="12" fillId="9" borderId="55" xfId="1" applyNumberFormat="1" applyFont="1" applyFill="1" applyBorder="1" applyAlignment="1">
      <alignment horizontal="center"/>
    </xf>
    <xf numFmtId="1" fontId="12" fillId="0" borderId="55" xfId="1" applyNumberFormat="1" applyFont="1" applyBorder="1" applyAlignment="1">
      <alignment horizontal="center"/>
    </xf>
    <xf numFmtId="1" fontId="12" fillId="7" borderId="55" xfId="1" applyNumberFormat="1" applyFont="1" applyFill="1" applyBorder="1" applyAlignment="1">
      <alignment horizontal="center"/>
    </xf>
    <xf numFmtId="1" fontId="12" fillId="7" borderId="56" xfId="1" applyNumberFormat="1" applyFont="1" applyFill="1" applyBorder="1" applyAlignment="1">
      <alignment horizontal="center"/>
    </xf>
    <xf numFmtId="1" fontId="3" fillId="6" borderId="54" xfId="1" applyNumberFormat="1" applyFont="1" applyFill="1" applyBorder="1" applyAlignment="1">
      <alignment horizontal="center"/>
    </xf>
    <xf numFmtId="1" fontId="12" fillId="6" borderId="55" xfId="1" applyNumberFormat="1" applyFont="1" applyFill="1" applyBorder="1" applyAlignment="1">
      <alignment horizontal="center"/>
    </xf>
    <xf numFmtId="1" fontId="3" fillId="9" borderId="55" xfId="1" applyNumberFormat="1" applyFont="1" applyFill="1" applyBorder="1" applyAlignment="1">
      <alignment horizontal="center"/>
    </xf>
    <xf numFmtId="1" fontId="3" fillId="6" borderId="55" xfId="1" applyNumberFormat="1" applyFont="1" applyFill="1" applyBorder="1" applyAlignment="1">
      <alignment horizontal="center"/>
    </xf>
    <xf numFmtId="1" fontId="14" fillId="0" borderId="55" xfId="1" applyNumberFormat="1" applyFont="1" applyBorder="1" applyAlignment="1">
      <alignment horizontal="center"/>
    </xf>
    <xf numFmtId="1" fontId="3" fillId="7" borderId="56" xfId="1" applyNumberFormat="1" applyFont="1" applyFill="1" applyBorder="1" applyAlignment="1">
      <alignment horizontal="center"/>
    </xf>
    <xf numFmtId="1" fontId="12" fillId="0" borderId="54" xfId="0" applyNumberFormat="1" applyFont="1" applyBorder="1" applyAlignment="1">
      <alignment horizontal="center"/>
    </xf>
    <xf numFmtId="1" fontId="12" fillId="0" borderId="55" xfId="0" applyNumberFormat="1" applyFont="1" applyBorder="1" applyAlignment="1">
      <alignment horizontal="center"/>
    </xf>
    <xf numFmtId="1" fontId="12" fillId="7" borderId="55" xfId="0" applyNumberFormat="1" applyFont="1" applyFill="1" applyBorder="1" applyAlignment="1">
      <alignment horizontal="center"/>
    </xf>
    <xf numFmtId="1" fontId="14" fillId="6" borderId="55" xfId="0" applyNumberFormat="1" applyFont="1" applyFill="1" applyBorder="1" applyAlignment="1">
      <alignment horizontal="center"/>
    </xf>
    <xf numFmtId="1" fontId="12" fillId="7" borderId="57" xfId="1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" fontId="11" fillId="4" borderId="58" xfId="0" applyNumberFormat="1" applyFont="1" applyFill="1" applyBorder="1" applyAlignment="1">
      <alignment horizontal="center"/>
    </xf>
    <xf numFmtId="1" fontId="11" fillId="4" borderId="59" xfId="0" applyNumberFormat="1" applyFont="1" applyFill="1" applyBorder="1" applyAlignment="1">
      <alignment horizontal="center"/>
    </xf>
    <xf numFmtId="1" fontId="11" fillId="4" borderId="60" xfId="0" applyNumberFormat="1" applyFont="1" applyFill="1" applyBorder="1" applyAlignment="1">
      <alignment horizontal="center"/>
    </xf>
    <xf numFmtId="1" fontId="11" fillId="4" borderId="24" xfId="0" applyNumberFormat="1" applyFont="1" applyFill="1" applyBorder="1" applyAlignment="1">
      <alignment horizontal="center"/>
    </xf>
    <xf numFmtId="1" fontId="11" fillId="4" borderId="61" xfId="0" applyNumberFormat="1" applyFont="1" applyFill="1" applyBorder="1" applyAlignment="1">
      <alignment horizontal="center"/>
    </xf>
    <xf numFmtId="1" fontId="11" fillId="4" borderId="62" xfId="0" applyNumberFormat="1" applyFont="1" applyFill="1" applyBorder="1" applyAlignment="1">
      <alignment horizontal="center"/>
    </xf>
    <xf numFmtId="0" fontId="11" fillId="4" borderId="63" xfId="0" applyFont="1" applyFill="1" applyBorder="1" applyAlignment="1">
      <alignment horizontal="center"/>
    </xf>
    <xf numFmtId="0" fontId="11" fillId="4" borderId="64" xfId="0" applyFont="1" applyFill="1" applyBorder="1" applyAlignment="1">
      <alignment horizontal="center"/>
    </xf>
    <xf numFmtId="1" fontId="11" fillId="4" borderId="65" xfId="0" applyNumberFormat="1" applyFont="1" applyFill="1" applyBorder="1" applyAlignment="1">
      <alignment horizontal="center"/>
    </xf>
    <xf numFmtId="1" fontId="11" fillId="4" borderId="66" xfId="0" applyNumberFormat="1" applyFont="1" applyFill="1" applyBorder="1" applyAlignment="1">
      <alignment horizontal="center"/>
    </xf>
    <xf numFmtId="1" fontId="11" fillId="4" borderId="22" xfId="0" applyNumberFormat="1" applyFont="1" applyFill="1" applyBorder="1" applyAlignment="1">
      <alignment horizontal="center"/>
    </xf>
    <xf numFmtId="1" fontId="11" fillId="4" borderId="25" xfId="0" applyNumberFormat="1" applyFont="1" applyFill="1" applyBorder="1" applyAlignment="1">
      <alignment horizontal="center"/>
    </xf>
    <xf numFmtId="0" fontId="4" fillId="0" borderId="67" xfId="1" applyFont="1" applyBorder="1" applyAlignment="1">
      <alignment horizontal="center"/>
    </xf>
    <xf numFmtId="1" fontId="12" fillId="0" borderId="68" xfId="2" applyNumberFormat="1" applyFont="1" applyBorder="1" applyAlignment="1">
      <alignment horizontal="center"/>
    </xf>
    <xf numFmtId="1" fontId="12" fillId="0" borderId="52" xfId="2" applyNumberFormat="1" applyFont="1" applyBorder="1" applyAlignment="1">
      <alignment horizontal="center"/>
    </xf>
    <xf numFmtId="1" fontId="5" fillId="0" borderId="52" xfId="1" applyNumberFormat="1" applyFont="1" applyBorder="1" applyAlignment="1">
      <alignment horizontal="center" wrapText="1"/>
    </xf>
    <xf numFmtId="1" fontId="3" fillId="0" borderId="52" xfId="1" applyNumberFormat="1" applyFont="1" applyBorder="1" applyAlignment="1">
      <alignment horizontal="center" wrapText="1"/>
    </xf>
    <xf numFmtId="1" fontId="5" fillId="6" borderId="52" xfId="1" applyNumberFormat="1" applyFont="1" applyFill="1" applyBorder="1" applyAlignment="1">
      <alignment horizontal="center" wrapText="1"/>
    </xf>
    <xf numFmtId="1" fontId="3" fillId="0" borderId="69" xfId="1" applyNumberFormat="1" applyFont="1" applyBorder="1" applyAlignment="1">
      <alignment horizontal="center" wrapText="1"/>
    </xf>
    <xf numFmtId="1" fontId="5" fillId="6" borderId="68" xfId="1" applyNumberFormat="1" applyFont="1" applyFill="1" applyBorder="1" applyAlignment="1">
      <alignment horizontal="center" wrapText="1"/>
    </xf>
    <xf numFmtId="1" fontId="3" fillId="9" borderId="52" xfId="1" applyNumberFormat="1" applyFont="1" applyFill="1" applyBorder="1" applyAlignment="1">
      <alignment horizontal="center" wrapText="1"/>
    </xf>
    <xf numFmtId="1" fontId="3" fillId="6" borderId="52" xfId="1" applyNumberFormat="1" applyFont="1" applyFill="1" applyBorder="1" applyAlignment="1">
      <alignment horizontal="center" wrapText="1"/>
    </xf>
    <xf numFmtId="1" fontId="5" fillId="0" borderId="69" xfId="1" applyNumberFormat="1" applyFont="1" applyBorder="1" applyAlignment="1">
      <alignment horizontal="center" wrapText="1"/>
    </xf>
    <xf numFmtId="1" fontId="12" fillId="0" borderId="68" xfId="0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" fontId="12" fillId="11" borderId="52" xfId="0" applyNumberFormat="1" applyFont="1" applyFill="1" applyBorder="1" applyAlignment="1">
      <alignment horizontal="center"/>
    </xf>
    <xf numFmtId="1" fontId="12" fillId="7" borderId="52" xfId="0" applyNumberFormat="1" applyFont="1" applyFill="1" applyBorder="1" applyAlignment="1">
      <alignment horizontal="center"/>
    </xf>
    <xf numFmtId="1" fontId="12" fillId="0" borderId="70" xfId="0" applyNumberFormat="1" applyFont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1" fontId="11" fillId="4" borderId="71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" fontId="12" fillId="0" borderId="40" xfId="2" applyNumberFormat="1" applyFont="1" applyBorder="1" applyAlignment="1">
      <alignment horizontal="center"/>
    </xf>
    <xf numFmtId="1" fontId="12" fillId="0" borderId="41" xfId="2" applyNumberFormat="1" applyFont="1" applyBorder="1" applyAlignment="1">
      <alignment horizontal="center"/>
    </xf>
    <xf numFmtId="1" fontId="12" fillId="0" borderId="47" xfId="1" applyNumberFormat="1" applyFont="1" applyBorder="1" applyAlignment="1">
      <alignment horizontal="center"/>
    </xf>
    <xf numFmtId="1" fontId="11" fillId="4" borderId="72" xfId="0" applyNumberFormat="1" applyFont="1" applyFill="1" applyBorder="1" applyAlignment="1">
      <alignment horizontal="center"/>
    </xf>
    <xf numFmtId="0" fontId="11" fillId="4" borderId="73" xfId="0" applyFont="1" applyFill="1" applyBorder="1" applyAlignment="1">
      <alignment horizontal="center"/>
    </xf>
    <xf numFmtId="1" fontId="11" fillId="4" borderId="31" xfId="0" applyNumberFormat="1" applyFont="1" applyFill="1" applyBorder="1" applyAlignment="1">
      <alignment horizontal="center"/>
    </xf>
    <xf numFmtId="1" fontId="4" fillId="0" borderId="41" xfId="2" applyNumberFormat="1" applyFont="1" applyBorder="1" applyAlignment="1">
      <alignment horizontal="center"/>
    </xf>
    <xf numFmtId="1" fontId="12" fillId="8" borderId="41" xfId="1" applyNumberFormat="1" applyFont="1" applyFill="1" applyBorder="1" applyAlignment="1">
      <alignment horizontal="center"/>
    </xf>
    <xf numFmtId="1" fontId="12" fillId="0" borderId="42" xfId="1" applyNumberFormat="1" applyFont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1" fontId="4" fillId="0" borderId="40" xfId="2" applyNumberFormat="1" applyFont="1" applyBorder="1" applyAlignment="1">
      <alignment horizontal="center"/>
    </xf>
    <xf numFmtId="1" fontId="12" fillId="6" borderId="41" xfId="0" applyNumberFormat="1" applyFont="1" applyFill="1" applyBorder="1" applyAlignment="1">
      <alignment horizontal="center"/>
    </xf>
    <xf numFmtId="1" fontId="12" fillId="11" borderId="41" xfId="0" applyNumberFormat="1" applyFont="1" applyFill="1" applyBorder="1" applyAlignment="1">
      <alignment horizontal="center"/>
    </xf>
    <xf numFmtId="1" fontId="12" fillId="6" borderId="42" xfId="0" applyNumberFormat="1" applyFont="1" applyFill="1" applyBorder="1" applyAlignment="1">
      <alignment horizontal="center"/>
    </xf>
    <xf numFmtId="0" fontId="12" fillId="0" borderId="41" xfId="2" applyFont="1" applyBorder="1" applyAlignment="1">
      <alignment horizontal="center"/>
    </xf>
    <xf numFmtId="1" fontId="17" fillId="0" borderId="41" xfId="1" applyNumberFormat="1" applyFont="1" applyBorder="1" applyAlignment="1">
      <alignment horizontal="center"/>
    </xf>
    <xf numFmtId="1" fontId="17" fillId="0" borderId="47" xfId="1" applyNumberFormat="1" applyFont="1" applyBorder="1" applyAlignment="1">
      <alignment horizontal="center"/>
    </xf>
    <xf numFmtId="1" fontId="14" fillId="0" borderId="42" xfId="0" applyNumberFormat="1" applyFont="1" applyBorder="1" applyAlignment="1">
      <alignment horizontal="center"/>
    </xf>
    <xf numFmtId="1" fontId="12" fillId="6" borderId="41" xfId="2" applyNumberFormat="1" applyFont="1" applyFill="1" applyBorder="1" applyAlignment="1">
      <alignment horizontal="center"/>
    </xf>
    <xf numFmtId="1" fontId="12" fillId="0" borderId="47" xfId="2" applyNumberFormat="1" applyFont="1" applyBorder="1" applyAlignment="1">
      <alignment horizontal="center"/>
    </xf>
    <xf numFmtId="1" fontId="4" fillId="6" borderId="40" xfId="2" applyNumberFormat="1" applyFont="1" applyFill="1" applyBorder="1" applyAlignment="1">
      <alignment horizontal="center"/>
    </xf>
    <xf numFmtId="1" fontId="4" fillId="6" borderId="4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1" fontId="5" fillId="0" borderId="47" xfId="1" applyNumberFormat="1" applyFont="1" applyBorder="1" applyAlignment="1">
      <alignment horizontal="center"/>
    </xf>
    <xf numFmtId="1" fontId="3" fillId="6" borderId="40" xfId="1" applyNumberFormat="1" applyFont="1" applyFill="1" applyBorder="1" applyAlignment="1">
      <alignment horizontal="center"/>
    </xf>
    <xf numFmtId="1" fontId="18" fillId="0" borderId="41" xfId="1" applyNumberFormat="1" applyFont="1" applyBorder="1" applyAlignment="1">
      <alignment horizontal="center"/>
    </xf>
    <xf numFmtId="1" fontId="3" fillId="6" borderId="41" xfId="1" applyNumberFormat="1" applyFont="1" applyFill="1" applyBorder="1" applyAlignment="1">
      <alignment horizontal="center"/>
    </xf>
    <xf numFmtId="1" fontId="18" fillId="0" borderId="47" xfId="1" applyNumberFormat="1" applyFont="1" applyBorder="1" applyAlignment="1">
      <alignment horizontal="center"/>
    </xf>
    <xf numFmtId="1" fontId="3" fillId="0" borderId="47" xfId="1" applyNumberFormat="1" applyFont="1" applyBorder="1" applyAlignment="1">
      <alignment horizontal="center"/>
    </xf>
    <xf numFmtId="1" fontId="3" fillId="6" borderId="47" xfId="1" applyNumberFormat="1" applyFont="1" applyFill="1" applyBorder="1" applyAlignment="1">
      <alignment horizontal="center"/>
    </xf>
    <xf numFmtId="1" fontId="12" fillId="9" borderId="41" xfId="0" applyNumberFormat="1" applyFont="1" applyFill="1" applyBorder="1" applyAlignment="1">
      <alignment horizontal="center"/>
    </xf>
    <xf numFmtId="1" fontId="12" fillId="11" borderId="41" xfId="1" applyNumberFormat="1" applyFont="1" applyFill="1" applyBorder="1" applyAlignment="1">
      <alignment horizontal="center"/>
    </xf>
    <xf numFmtId="1" fontId="12" fillId="11" borderId="47" xfId="1" applyNumberFormat="1" applyFont="1" applyFill="1" applyBorder="1" applyAlignment="1">
      <alignment horizontal="center"/>
    </xf>
    <xf numFmtId="1" fontId="19" fillId="6" borderId="40" xfId="1" applyNumberFormat="1" applyFont="1" applyFill="1" applyBorder="1" applyAlignment="1">
      <alignment horizontal="center"/>
    </xf>
    <xf numFmtId="1" fontId="19" fillId="0" borderId="41" xfId="1" applyNumberFormat="1" applyFont="1" applyBorder="1" applyAlignment="1">
      <alignment horizontal="center"/>
    </xf>
    <xf numFmtId="1" fontId="20" fillId="6" borderId="41" xfId="1" applyNumberFormat="1" applyFont="1" applyFill="1" applyBorder="1" applyAlignment="1">
      <alignment horizontal="center"/>
    </xf>
    <xf numFmtId="1" fontId="12" fillId="12" borderId="41" xfId="1" applyNumberFormat="1" applyFont="1" applyFill="1" applyBorder="1" applyAlignment="1">
      <alignment horizontal="center"/>
    </xf>
    <xf numFmtId="1" fontId="19" fillId="0" borderId="47" xfId="1" applyNumberFormat="1" applyFont="1" applyBorder="1" applyAlignment="1">
      <alignment horizontal="center"/>
    </xf>
    <xf numFmtId="1" fontId="3" fillId="12" borderId="40" xfId="1" applyNumberFormat="1" applyFont="1" applyFill="1" applyBorder="1" applyAlignment="1">
      <alignment horizontal="center"/>
    </xf>
    <xf numFmtId="1" fontId="3" fillId="12" borderId="41" xfId="1" applyNumberFormat="1" applyFont="1" applyFill="1" applyBorder="1" applyAlignment="1">
      <alignment horizontal="center"/>
    </xf>
    <xf numFmtId="1" fontId="18" fillId="0" borderId="40" xfId="1" applyNumberFormat="1" applyFont="1" applyBorder="1" applyAlignment="1">
      <alignment horizontal="center"/>
    </xf>
    <xf numFmtId="1" fontId="14" fillId="6" borderId="40" xfId="1" applyNumberFormat="1" applyFont="1" applyFill="1" applyBorder="1" applyAlignment="1">
      <alignment horizontal="center"/>
    </xf>
    <xf numFmtId="1" fontId="13" fillId="6" borderId="41" xfId="1" applyNumberFormat="1" applyFont="1" applyFill="1" applyBorder="1" applyAlignment="1">
      <alignment horizontal="center"/>
    </xf>
    <xf numFmtId="1" fontId="3" fillId="0" borderId="54" xfId="1" applyNumberFormat="1" applyFont="1" applyBorder="1" applyAlignment="1">
      <alignment horizontal="center"/>
    </xf>
    <xf numFmtId="1" fontId="3" fillId="8" borderId="55" xfId="1" applyNumberFormat="1" applyFont="1" applyFill="1" applyBorder="1" applyAlignment="1">
      <alignment horizontal="center"/>
    </xf>
    <xf numFmtId="1" fontId="3" fillId="6" borderId="56" xfId="1" applyNumberFormat="1" applyFont="1" applyFill="1" applyBorder="1" applyAlignment="1">
      <alignment horizontal="center"/>
    </xf>
    <xf numFmtId="1" fontId="4" fillId="0" borderId="55" xfId="1" applyNumberFormat="1" applyFont="1" applyBorder="1" applyAlignment="1">
      <alignment horizontal="center"/>
    </xf>
    <xf numFmtId="1" fontId="4" fillId="0" borderId="56" xfId="1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12" fillId="6" borderId="55" xfId="0" applyNumberFormat="1" applyFont="1" applyFill="1" applyBorder="1" applyAlignment="1">
      <alignment horizontal="center"/>
    </xf>
    <xf numFmtId="1" fontId="12" fillId="12" borderId="55" xfId="0" applyNumberFormat="1" applyFont="1" applyFill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12" fillId="0" borderId="57" xfId="0" applyNumberFormat="1" applyFont="1" applyBorder="1" applyAlignment="1">
      <alignment horizontal="center"/>
    </xf>
    <xf numFmtId="0" fontId="10" fillId="4" borderId="74" xfId="0" applyFont="1" applyFill="1" applyBorder="1" applyAlignment="1">
      <alignment horizontal="center"/>
    </xf>
    <xf numFmtId="1" fontId="11" fillId="4" borderId="21" xfId="0" applyNumberFormat="1" applyFont="1" applyFill="1" applyBorder="1" applyAlignment="1">
      <alignment horizontal="center"/>
    </xf>
    <xf numFmtId="1" fontId="11" fillId="4" borderId="75" xfId="0" applyNumberFormat="1" applyFont="1" applyFill="1" applyBorder="1" applyAlignment="1">
      <alignment horizontal="center"/>
    </xf>
    <xf numFmtId="0" fontId="11" fillId="4" borderId="61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" fontId="11" fillId="4" borderId="76" xfId="0" applyNumberFormat="1" applyFont="1" applyFill="1" applyBorder="1" applyAlignment="1">
      <alignment horizontal="center"/>
    </xf>
    <xf numFmtId="1" fontId="12" fillId="11" borderId="27" xfId="2" applyNumberFormat="1" applyFont="1" applyFill="1" applyBorder="1" applyAlignment="1">
      <alignment horizontal="center"/>
    </xf>
    <xf numFmtId="1" fontId="12" fillId="11" borderId="28" xfId="2" applyNumberFormat="1" applyFont="1" applyFill="1" applyBorder="1" applyAlignment="1">
      <alignment horizontal="center"/>
    </xf>
    <xf numFmtId="1" fontId="12" fillId="4" borderId="28" xfId="2" applyNumberFormat="1" applyFont="1" applyFill="1" applyBorder="1" applyAlignment="1">
      <alignment horizontal="center"/>
    </xf>
    <xf numFmtId="1" fontId="12" fillId="6" borderId="28" xfId="2" applyNumberFormat="1" applyFont="1" applyFill="1" applyBorder="1" applyAlignment="1">
      <alignment horizontal="center"/>
    </xf>
    <xf numFmtId="1" fontId="12" fillId="6" borderId="28" xfId="1" applyNumberFormat="1" applyFont="1" applyFill="1" applyBorder="1" applyAlignment="1">
      <alignment horizontal="center"/>
    </xf>
    <xf numFmtId="0" fontId="12" fillId="0" borderId="28" xfId="2" applyFont="1" applyBorder="1" applyAlignment="1">
      <alignment horizontal="center"/>
    </xf>
    <xf numFmtId="1" fontId="12" fillId="0" borderId="27" xfId="1" applyNumberFormat="1" applyFont="1" applyBorder="1" applyAlignment="1">
      <alignment horizontal="center"/>
    </xf>
    <xf numFmtId="1" fontId="12" fillId="7" borderId="28" xfId="0" applyNumberFormat="1" applyFont="1" applyFill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" fontId="12" fillId="9" borderId="41" xfId="2" applyNumberFormat="1" applyFont="1" applyFill="1" applyBorder="1" applyAlignment="1">
      <alignment horizontal="center"/>
    </xf>
    <xf numFmtId="1" fontId="12" fillId="0" borderId="47" xfId="0" applyNumberFormat="1" applyFont="1" applyBorder="1" applyAlignment="1">
      <alignment horizontal="center"/>
    </xf>
    <xf numFmtId="1" fontId="15" fillId="4" borderId="48" xfId="0" applyNumberFormat="1" applyFont="1" applyFill="1" applyBorder="1" applyAlignment="1">
      <alignment horizontal="center"/>
    </xf>
    <xf numFmtId="1" fontId="12" fillId="6" borderId="47" xfId="0" applyNumberFormat="1" applyFont="1" applyFill="1" applyBorder="1" applyAlignment="1">
      <alignment horizontal="center"/>
    </xf>
    <xf numFmtId="1" fontId="18" fillId="6" borderId="40" xfId="1" applyNumberFormat="1" applyFont="1" applyFill="1" applyBorder="1" applyAlignment="1">
      <alignment horizontal="center"/>
    </xf>
    <xf numFmtId="1" fontId="3" fillId="11" borderId="41" xfId="1" applyNumberFormat="1" applyFont="1" applyFill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" fontId="12" fillId="7" borderId="47" xfId="0" applyNumberFormat="1" applyFont="1" applyFill="1" applyBorder="1" applyAlignment="1">
      <alignment horizontal="center"/>
    </xf>
    <xf numFmtId="1" fontId="4" fillId="7" borderId="40" xfId="1" applyNumberFormat="1" applyFont="1" applyFill="1" applyBorder="1" applyAlignment="1">
      <alignment horizontal="center"/>
    </xf>
    <xf numFmtId="1" fontId="13" fillId="7" borderId="41" xfId="1" applyNumberFormat="1" applyFont="1" applyFill="1" applyBorder="1" applyAlignment="1">
      <alignment horizontal="center"/>
    </xf>
    <xf numFmtId="1" fontId="17" fillId="0" borderId="41" xfId="0" applyNumberFormat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1" fontId="12" fillId="6" borderId="47" xfId="1" applyNumberFormat="1" applyFont="1" applyFill="1" applyBorder="1" applyAlignment="1">
      <alignment horizontal="center"/>
    </xf>
    <xf numFmtId="1" fontId="12" fillId="7" borderId="40" xfId="0" applyNumberFormat="1" applyFont="1" applyFill="1" applyBorder="1" applyAlignment="1">
      <alignment horizontal="center"/>
    </xf>
    <xf numFmtId="1" fontId="12" fillId="9" borderId="41" xfId="1" applyNumberFormat="1" applyFont="1" applyFill="1" applyBorder="1" applyAlignment="1">
      <alignment horizontal="center"/>
    </xf>
    <xf numFmtId="1" fontId="12" fillId="11" borderId="47" xfId="0" applyNumberFormat="1" applyFont="1" applyFill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12" fillId="12" borderId="41" xfId="0" applyNumberFormat="1" applyFont="1" applyFill="1" applyBorder="1" applyAlignment="1">
      <alignment horizontal="center"/>
    </xf>
    <xf numFmtId="1" fontId="12" fillId="11" borderId="40" xfId="0" applyNumberFormat="1" applyFont="1" applyFill="1" applyBorder="1" applyAlignment="1">
      <alignment horizontal="center"/>
    </xf>
    <xf numFmtId="1" fontId="12" fillId="11" borderId="40" xfId="1" applyNumberFormat="1" applyFont="1" applyFill="1" applyBorder="1" applyAlignment="1">
      <alignment horizontal="center"/>
    </xf>
    <xf numFmtId="1" fontId="4" fillId="0" borderId="40" xfId="1" applyNumberFormat="1" applyFont="1" applyBorder="1" applyAlignment="1">
      <alignment horizontal="center"/>
    </xf>
    <xf numFmtId="1" fontId="12" fillId="0" borderId="56" xfId="1" applyNumberFormat="1" applyFont="1" applyBorder="1" applyAlignment="1">
      <alignment horizontal="center"/>
    </xf>
    <xf numFmtId="1" fontId="12" fillId="9" borderId="55" xfId="0" applyNumberFormat="1" applyFont="1" applyFill="1" applyBorder="1" applyAlignment="1">
      <alignment horizontal="center"/>
    </xf>
    <xf numFmtId="1" fontId="12" fillId="6" borderId="56" xfId="0" applyNumberFormat="1" applyFont="1" applyFill="1" applyBorder="1" applyAlignment="1">
      <alignment horizontal="center"/>
    </xf>
    <xf numFmtId="1" fontId="3" fillId="0" borderId="27" xfId="1" applyNumberFormat="1" applyFont="1" applyBorder="1" applyAlignment="1">
      <alignment horizontal="center" wrapText="1"/>
    </xf>
    <xf numFmtId="1" fontId="3" fillId="0" borderId="28" xfId="1" applyNumberFormat="1" applyFont="1" applyBorder="1" applyAlignment="1">
      <alignment horizontal="center" wrapText="1"/>
    </xf>
    <xf numFmtId="1" fontId="18" fillId="0" borderId="28" xfId="1" applyNumberFormat="1" applyFont="1" applyBorder="1" applyAlignment="1">
      <alignment horizontal="center" wrapText="1"/>
    </xf>
    <xf numFmtId="1" fontId="4" fillId="0" borderId="27" xfId="1" applyNumberFormat="1" applyFont="1" applyBorder="1" applyAlignment="1">
      <alignment horizontal="center"/>
    </xf>
    <xf numFmtId="0" fontId="10" fillId="4" borderId="77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1" fontId="14" fillId="6" borderId="41" xfId="0" applyNumberFormat="1" applyFont="1" applyFill="1" applyBorder="1" applyAlignment="1">
      <alignment horizontal="center"/>
    </xf>
    <xf numFmtId="0" fontId="10" fillId="4" borderId="78" xfId="0" applyFont="1" applyFill="1" applyBorder="1" applyAlignment="1">
      <alignment horizontal="center"/>
    </xf>
    <xf numFmtId="1" fontId="19" fillId="13" borderId="41" xfId="2" applyNumberFormat="1" applyFont="1" applyFill="1" applyBorder="1" applyAlignment="1">
      <alignment horizontal="center"/>
    </xf>
    <xf numFmtId="1" fontId="21" fillId="0" borderId="41" xfId="1" applyNumberFormat="1" applyFont="1" applyBorder="1" applyAlignment="1">
      <alignment horizontal="center"/>
    </xf>
    <xf numFmtId="0" fontId="4" fillId="0" borderId="79" xfId="1" applyFont="1" applyBorder="1" applyAlignment="1">
      <alignment horizontal="center"/>
    </xf>
    <xf numFmtId="0" fontId="8" fillId="4" borderId="11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/>
    </xf>
    <xf numFmtId="0" fontId="7" fillId="4" borderId="9" xfId="1" applyFont="1" applyFill="1" applyBorder="1" applyAlignment="1">
      <alignment horizontal="center"/>
    </xf>
    <xf numFmtId="0" fontId="7" fillId="4" borderId="10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center" wrapText="1"/>
    </xf>
    <xf numFmtId="0" fontId="7" fillId="4" borderId="22" xfId="1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16" fontId="8" fillId="4" borderId="13" xfId="0" applyNumberFormat="1" applyFont="1" applyFill="1" applyBorder="1" applyAlignment="1">
      <alignment horizontal="center" wrapText="1"/>
    </xf>
    <xf numFmtId="16" fontId="8" fillId="4" borderId="19" xfId="0" applyNumberFormat="1" applyFont="1" applyFill="1" applyBorder="1" applyAlignment="1">
      <alignment horizontal="center" wrapText="1"/>
    </xf>
    <xf numFmtId="16" fontId="8" fillId="4" borderId="12" xfId="0" applyNumberFormat="1" applyFont="1" applyFill="1" applyBorder="1" applyAlignment="1">
      <alignment horizontal="center" wrapText="1"/>
    </xf>
    <xf numFmtId="16" fontId="8" fillId="4" borderId="22" xfId="0" applyNumberFormat="1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</cellXfs>
  <cellStyles count="3">
    <cellStyle name="Normal" xfId="0" builtinId="0"/>
    <cellStyle name="Normal 2 2" xfId="2" xr:uid="{17DE6226-C749-4063-A9D2-5006F83E8FCB}"/>
    <cellStyle name="Normal_BLANK" xfId="1" xr:uid="{1B208165-AD4F-4F4A-84BB-CC489FD600EE}"/>
  </cellStyles>
  <dxfs count="5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533AE-1A19-4EE6-B145-7C16732701BD}">
  <dimension ref="B2:BL100"/>
  <sheetViews>
    <sheetView tabSelected="1" topLeftCell="A54" workbookViewId="0">
      <selection activeCell="B1" sqref="B1:B1048576"/>
    </sheetView>
  </sheetViews>
  <sheetFormatPr baseColWidth="10" defaultColWidth="8.83203125" defaultRowHeight="15"/>
  <cols>
    <col min="2" max="2" width="27.1640625" bestFit="1" customWidth="1"/>
  </cols>
  <sheetData>
    <row r="2" spans="2:64" ht="16" thickBot="1"/>
    <row r="3" spans="2:64" ht="17" thickBot="1">
      <c r="B3" s="1"/>
      <c r="C3" s="2"/>
      <c r="D3" s="3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5" t="s">
        <v>5</v>
      </c>
      <c r="J3" s="5" t="s">
        <v>6</v>
      </c>
      <c r="K3" s="5" t="s">
        <v>0</v>
      </c>
      <c r="L3" s="6" t="s">
        <v>1</v>
      </c>
      <c r="M3" s="6" t="s">
        <v>2</v>
      </c>
      <c r="N3" s="4" t="s">
        <v>3</v>
      </c>
      <c r="O3" s="6" t="s">
        <v>4</v>
      </c>
      <c r="P3" s="5" t="s">
        <v>5</v>
      </c>
      <c r="Q3" s="7" t="s">
        <v>6</v>
      </c>
      <c r="R3" s="8" t="s">
        <v>0</v>
      </c>
      <c r="S3" s="4" t="s">
        <v>1</v>
      </c>
      <c r="T3" s="4" t="s">
        <v>2</v>
      </c>
      <c r="U3" s="4" t="s">
        <v>3</v>
      </c>
      <c r="V3" s="4" t="s">
        <v>4</v>
      </c>
      <c r="W3" s="5" t="s">
        <v>5</v>
      </c>
      <c r="X3" s="5" t="s">
        <v>6</v>
      </c>
      <c r="Y3" s="5" t="s">
        <v>0</v>
      </c>
      <c r="Z3" s="6" t="s">
        <v>1</v>
      </c>
      <c r="AA3" s="6" t="s">
        <v>2</v>
      </c>
      <c r="AB3" s="4" t="s">
        <v>3</v>
      </c>
      <c r="AC3" s="6" t="s">
        <v>4</v>
      </c>
      <c r="AD3" s="5" t="s">
        <v>5</v>
      </c>
      <c r="AE3" s="7" t="s">
        <v>6</v>
      </c>
      <c r="AF3" s="3" t="s">
        <v>0</v>
      </c>
      <c r="AG3" s="7" t="s">
        <v>1</v>
      </c>
      <c r="AH3" s="5" t="s">
        <v>2</v>
      </c>
      <c r="AI3" s="7" t="s">
        <v>7</v>
      </c>
      <c r="AJ3" s="5" t="s">
        <v>4</v>
      </c>
      <c r="AK3" s="7" t="s">
        <v>5</v>
      </c>
      <c r="AL3" s="5" t="s">
        <v>6</v>
      </c>
      <c r="AM3" s="7" t="s">
        <v>0</v>
      </c>
      <c r="AN3" s="7" t="s">
        <v>1</v>
      </c>
      <c r="AO3" s="7" t="s">
        <v>2</v>
      </c>
      <c r="AP3" s="7" t="s">
        <v>7</v>
      </c>
      <c r="AQ3" s="7" t="s">
        <v>4</v>
      </c>
      <c r="AR3" s="7" t="s">
        <v>5</v>
      </c>
      <c r="AS3" s="9" t="s">
        <v>6</v>
      </c>
      <c r="AT3" s="10" t="s">
        <v>8</v>
      </c>
      <c r="AU3" s="262" t="s">
        <v>9</v>
      </c>
      <c r="AV3" s="262"/>
      <c r="AW3" s="262"/>
      <c r="AX3" s="263" t="s">
        <v>10</v>
      </c>
      <c r="AY3" s="262"/>
      <c r="AZ3" s="262"/>
      <c r="BA3" s="262"/>
      <c r="BB3" s="262"/>
      <c r="BC3" s="264"/>
      <c r="BD3" s="265" t="s">
        <v>11</v>
      </c>
      <c r="BE3" s="267" t="s">
        <v>12</v>
      </c>
      <c r="BF3" s="269" t="s">
        <v>13</v>
      </c>
      <c r="BG3" s="260" t="s">
        <v>14</v>
      </c>
      <c r="BH3" s="273" t="s">
        <v>15</v>
      </c>
      <c r="BI3" s="275" t="s">
        <v>16</v>
      </c>
      <c r="BJ3" s="277" t="s">
        <v>17</v>
      </c>
      <c r="BK3" s="279" t="s">
        <v>18</v>
      </c>
      <c r="BL3" s="271" t="s">
        <v>19</v>
      </c>
    </row>
    <row r="4" spans="2:64" ht="24" thickBot="1">
      <c r="B4" s="11" t="s">
        <v>20</v>
      </c>
      <c r="C4" s="12" t="s">
        <v>21</v>
      </c>
      <c r="D4" s="13">
        <v>44823</v>
      </c>
      <c r="E4" s="14">
        <f t="shared" ref="E4:AS4" si="0">D4+1</f>
        <v>44824</v>
      </c>
      <c r="F4" s="14">
        <f t="shared" si="0"/>
        <v>44825</v>
      </c>
      <c r="G4" s="14">
        <f t="shared" si="0"/>
        <v>44826</v>
      </c>
      <c r="H4" s="14">
        <f t="shared" si="0"/>
        <v>44827</v>
      </c>
      <c r="I4" s="14">
        <f t="shared" si="0"/>
        <v>44828</v>
      </c>
      <c r="J4" s="14">
        <f t="shared" si="0"/>
        <v>44829</v>
      </c>
      <c r="K4" s="14">
        <f t="shared" si="0"/>
        <v>44830</v>
      </c>
      <c r="L4" s="14">
        <f t="shared" si="0"/>
        <v>44831</v>
      </c>
      <c r="M4" s="14">
        <f t="shared" si="0"/>
        <v>44832</v>
      </c>
      <c r="N4" s="14">
        <f t="shared" si="0"/>
        <v>44833</v>
      </c>
      <c r="O4" s="14">
        <f t="shared" si="0"/>
        <v>44834</v>
      </c>
      <c r="P4" s="14">
        <f t="shared" si="0"/>
        <v>44835</v>
      </c>
      <c r="Q4" s="15">
        <f t="shared" si="0"/>
        <v>44836</v>
      </c>
      <c r="R4" s="16">
        <f t="shared" si="0"/>
        <v>44837</v>
      </c>
      <c r="S4" s="14">
        <f t="shared" si="0"/>
        <v>44838</v>
      </c>
      <c r="T4" s="14">
        <f t="shared" si="0"/>
        <v>44839</v>
      </c>
      <c r="U4" s="14">
        <f t="shared" si="0"/>
        <v>44840</v>
      </c>
      <c r="V4" s="14">
        <f t="shared" si="0"/>
        <v>44841</v>
      </c>
      <c r="W4" s="14">
        <f t="shared" si="0"/>
        <v>44842</v>
      </c>
      <c r="X4" s="14">
        <f t="shared" si="0"/>
        <v>44843</v>
      </c>
      <c r="Y4" s="14">
        <f t="shared" si="0"/>
        <v>44844</v>
      </c>
      <c r="Z4" s="14">
        <f t="shared" si="0"/>
        <v>44845</v>
      </c>
      <c r="AA4" s="14">
        <f t="shared" si="0"/>
        <v>44846</v>
      </c>
      <c r="AB4" s="14">
        <f t="shared" si="0"/>
        <v>44847</v>
      </c>
      <c r="AC4" s="14">
        <f t="shared" si="0"/>
        <v>44848</v>
      </c>
      <c r="AD4" s="14">
        <f t="shared" si="0"/>
        <v>44849</v>
      </c>
      <c r="AE4" s="15">
        <f t="shared" si="0"/>
        <v>44850</v>
      </c>
      <c r="AF4" s="13">
        <f t="shared" si="0"/>
        <v>44851</v>
      </c>
      <c r="AG4" s="14">
        <f t="shared" si="0"/>
        <v>44852</v>
      </c>
      <c r="AH4" s="14">
        <f t="shared" si="0"/>
        <v>44853</v>
      </c>
      <c r="AI4" s="14">
        <f t="shared" si="0"/>
        <v>44854</v>
      </c>
      <c r="AJ4" s="14">
        <f t="shared" si="0"/>
        <v>44855</v>
      </c>
      <c r="AK4" s="14">
        <f t="shared" si="0"/>
        <v>44856</v>
      </c>
      <c r="AL4" s="14">
        <f t="shared" si="0"/>
        <v>44857</v>
      </c>
      <c r="AM4" s="14">
        <f t="shared" si="0"/>
        <v>44858</v>
      </c>
      <c r="AN4" s="14">
        <f t="shared" si="0"/>
        <v>44859</v>
      </c>
      <c r="AO4" s="14">
        <f t="shared" si="0"/>
        <v>44860</v>
      </c>
      <c r="AP4" s="14">
        <f t="shared" si="0"/>
        <v>44861</v>
      </c>
      <c r="AQ4" s="14">
        <f t="shared" si="0"/>
        <v>44862</v>
      </c>
      <c r="AR4" s="14">
        <f t="shared" si="0"/>
        <v>44863</v>
      </c>
      <c r="AS4" s="17">
        <f t="shared" si="0"/>
        <v>44864</v>
      </c>
      <c r="AT4" s="18"/>
      <c r="AU4" s="19" t="s">
        <v>22</v>
      </c>
      <c r="AV4" s="20" t="s">
        <v>23</v>
      </c>
      <c r="AW4" s="21" t="s">
        <v>24</v>
      </c>
      <c r="AX4" s="22">
        <f>I4</f>
        <v>44828</v>
      </c>
      <c r="AY4" s="23">
        <f>AX4+7</f>
        <v>44835</v>
      </c>
      <c r="AZ4" s="23">
        <f>AY4+7</f>
        <v>44842</v>
      </c>
      <c r="BA4" s="23">
        <f>AZ4+7</f>
        <v>44849</v>
      </c>
      <c r="BB4" s="23">
        <f>BA4+7</f>
        <v>44856</v>
      </c>
      <c r="BC4" s="24">
        <f>BB4+7</f>
        <v>44863</v>
      </c>
      <c r="BD4" s="266"/>
      <c r="BE4" s="268"/>
      <c r="BF4" s="270"/>
      <c r="BG4" s="261"/>
      <c r="BH4" s="274"/>
      <c r="BI4" s="276"/>
      <c r="BJ4" s="278"/>
      <c r="BK4" s="280"/>
      <c r="BL4" s="272"/>
    </row>
    <row r="5" spans="2:64" ht="17" thickBot="1">
      <c r="B5" s="25" t="s">
        <v>58</v>
      </c>
      <c r="C5" s="26" t="s">
        <v>25</v>
      </c>
      <c r="D5" s="27">
        <v>27</v>
      </c>
      <c r="E5" s="28">
        <v>27</v>
      </c>
      <c r="F5" s="29"/>
      <c r="G5" s="30"/>
      <c r="H5" s="30" t="s">
        <v>26</v>
      </c>
      <c r="I5" s="31" t="s">
        <v>26</v>
      </c>
      <c r="J5" s="31" t="s">
        <v>26</v>
      </c>
      <c r="K5" s="30"/>
      <c r="L5" s="30" t="s">
        <v>9</v>
      </c>
      <c r="M5" s="32">
        <v>27</v>
      </c>
      <c r="N5" s="32">
        <v>27</v>
      </c>
      <c r="O5" s="32">
        <v>27</v>
      </c>
      <c r="P5" s="33"/>
      <c r="Q5" s="34" t="s">
        <v>27</v>
      </c>
      <c r="R5" s="29" t="s">
        <v>28</v>
      </c>
      <c r="S5" s="35" t="s">
        <v>28</v>
      </c>
      <c r="T5" s="31"/>
      <c r="U5" s="31"/>
      <c r="V5" s="31"/>
      <c r="W5" s="35" t="s">
        <v>28</v>
      </c>
      <c r="X5" s="31" t="s">
        <v>28</v>
      </c>
      <c r="Y5" s="36"/>
      <c r="Z5" s="37"/>
      <c r="AA5" s="36" t="s">
        <v>26</v>
      </c>
      <c r="AB5" s="36" t="s">
        <v>26</v>
      </c>
      <c r="AC5" s="36" t="s">
        <v>26</v>
      </c>
      <c r="AD5" s="37"/>
      <c r="AE5" s="38"/>
      <c r="AF5" s="39" t="s">
        <v>26</v>
      </c>
      <c r="AG5" s="40" t="s">
        <v>26</v>
      </c>
      <c r="AH5" s="40"/>
      <c r="AI5" s="40"/>
      <c r="AJ5" s="41"/>
      <c r="AK5" s="42" t="s">
        <v>26</v>
      </c>
      <c r="AL5" s="41" t="s">
        <v>26</v>
      </c>
      <c r="AM5" s="40"/>
      <c r="AN5" s="40"/>
      <c r="AO5" s="41" t="s">
        <v>26</v>
      </c>
      <c r="AP5" s="41" t="s">
        <v>26</v>
      </c>
      <c r="AQ5" s="41" t="s">
        <v>26</v>
      </c>
      <c r="AR5" s="40"/>
      <c r="AS5" s="43"/>
      <c r="AT5" s="44"/>
      <c r="AU5" s="45">
        <f t="shared" ref="AU5:AU68" si="1">COUNTIF($B5:$AQ5,"ADO")+COUNTIF($B5:$AQ5,"SEP ADO")+COUNTIF($B5:$AQ5,"OCT ADO")</f>
        <v>1</v>
      </c>
      <c r="AV5" s="46">
        <f t="shared" ref="AV5:AV51" si="2">COUNTIF(D5:Q5, "ADO")+COUNTIF(D5:AS5, "SEP ADO")</f>
        <v>1</v>
      </c>
      <c r="AW5" s="47">
        <f t="shared" ref="AW5:AW51" si="3">COUNTIF(P5:AS5,"ADO")+COUNTIF(D5:AS5,"OCT ADO")</f>
        <v>0</v>
      </c>
      <c r="AX5" s="48">
        <f t="shared" ref="AX5:AX51" si="4">COUNTIF(I5:J5,"7ID/SUP")+COUNTIF(I5:J5,"1PL")+COUNTIF(I5:J5,"1ID")+COUNTIF(I5:J5,"1SR")+COUNTIF(I5:J5,"28")+COUNTIF(I5:J5,"27")+COUNTIF(I5:J5,"4ID")+COUNTIF(I5:J5,"4TB")+COUNTIF(I5:J5,"7SR")+COUNTIF(I5:J5,"7PRO")+COUNTIF(I5:J5,"1PRO")+COUNTIF(I5:J5,"4PL")+COUNTIF(I5:J5,"1IN")+COUNTIF(I5:J5,"7IN")+COUNTIF(I5:J5,"4SR")+COUNTIF(I5:J5,"4")+COUNTIF(I5:J5,"1")+COUNTIF(I5:J5,"3")+COUNTIF(I5:J5,"7LIAT")+COUNTIF(I5:J5,"1ID/SUP")+COUNTIF(I5:J5,"7ID")+COUNTIF(I5:J5,"7")+COUNTIF(I5:J5,"PH")</f>
        <v>0</v>
      </c>
      <c r="AY5" s="45">
        <f t="shared" ref="AY5:AY51" si="5">COUNTIF(P5:Q5,"7ID/SUP")+COUNTIF(P5:Q5,"1PL")+COUNTIF(P5:Q5,"1ID")+COUNTIF(P5:Q5,"1SR")+COUNTIF(P5:Q5,"28")+COUNTIF(P5:Q5,"27")+COUNTIF(P5:Q5,"4ID")+COUNTIF(P5:Q5,"4TB")+COUNTIF(P5:Q5,"7SR")+COUNTIF(P5:Q5,"7PRO")+COUNTIF(P5:Q5,"1PRO")+COUNTIF(P5:Q5,"4PL")+COUNTIF(P5:Q5,"1IN")+COUNTIF(P5:Q5,"7IN")+COUNTIF(P5:Q5,"4SR")+COUNTIF(P5:Q5,"4")+COUNTIF(P5:Q5,"1")+COUNTIF(P5:Q5,"3")+COUNTIF(P5:Q5,"7LIAT")+COUNTIF(P5:Q5,"1ID/SUP")+COUNTIF(P5:Q5,"7ID")+COUNTIF(P5:Q5,"7")+COUNTIF(P5:Q5,"PH")</f>
        <v>1</v>
      </c>
      <c r="AZ5" s="45">
        <f t="shared" ref="AZ5:AZ51" si="6">COUNTIF(W5:X5,"7ID/SUP")+COUNTIF(W5:X5,"1PL")+COUNTIF(W5:X5,"1ID")+COUNTIF(W5:X5,"1SR")+COUNTIF(W5:X5,"28")+COUNTIF(W5:X5,"27")+COUNTIF(W5:X5,"4ID")+COUNTIF(W5:X5,"4TB")+COUNTIF(W5:X5,"7SR")+COUNTIF(W5:X5,"7PRO")+COUNTIF(W5:X5,"1PRO")+COUNTIF(W5:X5,"4PL")+COUNTIF(W5:X5,"1IN")+COUNTIF(W5:X5,"7IN")+COUNTIF(W5:X5,"4SR")+COUNTIF(W5:X5,"4")+COUNTIF(W5:X5,"1")+COUNTIF(W5:X5,"3")+COUNTIF(W5:X5,"7LIAT")+COUNTIF(W5:X5,"1ID/SUP")+COUNTIF(W5:X5,"7ID")+COUNTIF(W5:X5,"7")+COUNTIF(W5:X5,"PH")</f>
        <v>0</v>
      </c>
      <c r="BA5" s="45">
        <f t="shared" ref="BA5:BA51" si="7">COUNTIF(AD5:AE5,"7ID/SUP")+COUNTIF(AD5:AE5,"1PL")+COUNTIF(AD5:AE5,"1ID")+COUNTIF(AD5:AE5,"1SR")+COUNTIF(AD5:AE5,"28")+COUNTIF(AD5:AE5,"27")+COUNTIF(AD5:AE5,"4ID")+COUNTIF(AD5:AE5,"4TB")+COUNTIF(AD5:AE5,"7SR")+COUNTIF(AD5:AE5,"7PRO")+COUNTIF(AD5:AE5,"1PRO")+COUNTIF(AD5:AE5,"4PL")+COUNTIF(AD5:AE5,"1IN")+COUNTIF(AD5:AE5,"7IN")+COUNTIF(AD5:AE5,"4SR")+COUNTIF(AD5:AE5,"4")+COUNTIF(AD5:AE5,"1")+COUNTIF(AD5:AE5,"3")+COUNTIF(AD5:AE5,"7LIAT")+COUNTIF(AD5:AE5,"1ID/SUP")+COUNTIF(AD5:AE5,"7ID")+COUNTIF(AD5:AE5,"7")+COUNTIF(AD5:AE5,"PH")</f>
        <v>0</v>
      </c>
      <c r="BB5" s="45">
        <f t="shared" ref="BB5:BB51" si="8">COUNTIF(AK5:AL5,"7ID/SUP")+COUNTIF(AK5:AL5,"1PL")+COUNTIF(AK5:AL5,"1ID")+COUNTIF(AK5:AL5,"1SR")+COUNTIF(AK5:AL5,"28")+COUNTIF(AK5:AL5,"27")+COUNTIF(AK5:AL5,"4ID")+COUNTIF(AK5:AL5,"4TB")+COUNTIF(AK5:AL5,"7SR")+COUNTIF(AK5:AL5,"7PRO")+COUNTIF(AK5:AL5,"1PRO")+COUNTIF(AK5:AL5,"4PL")+COUNTIF(AK5:AL5,"1IN")+COUNTIF(AK5:AL5,"7IN")+COUNTIF(AK5:AL5,"4SR")+COUNTIF(AK5:AL5,"4")+COUNTIF(AK5:AL5,"1")+COUNTIF(AK5:AL5,"3")+COUNTIF(AK5:AL5,"7LIAT")+COUNTIF(AK5:AL5,"1ID/SUP")+COUNTIF(AK5:AL5,"7ID")+COUNTIF(AK5:AL5,"7")+COUNTIF(AK5:AL5,"PH")</f>
        <v>0</v>
      </c>
      <c r="BC5" s="49">
        <f t="shared" ref="BC5:BC51" si="9">COUNTIF(AR5:AS5,"7ID/SUP")+COUNTIF(AR5:AS5,"1PL")+COUNTIF(AR5:AS5,"1ID")+COUNTIF(AR5:AS5,"1SR")+COUNTIF(AR5:AS5,"28")+COUNTIF(AR5:AS5,"27")+COUNTIF(AR5:AS5,"4ID")+COUNTIF(AR5:AS5,"4TB")+COUNTIF(AR5:AS5,"7SR")+COUNTIF(AR5:AS5,"7PRO")+COUNTIF(AR5:AS5,"1PRO")+COUNTIF(AR5:AS5,"4PL")+COUNTIF(AR5:AS5,"1IN")+COUNTIF(AR5:AS5,"7IN")+COUNTIF(AR5:AS5,"4SR")+COUNTIF(AR5:AS5,"4")+COUNTIF(AR5:AS5,"1")+COUNTIF(AR5:AS5,"3")+COUNTIF(AR5:AS5,"7LIAT")+COUNTIF(AR5:AS5,"1ID/SUP")+COUNTIF(AR5:AS5,"7ID")+COUNTIF(AR5:AS5,"7")+COUNTIF(AR5:AS5,"PH")</f>
        <v>0</v>
      </c>
      <c r="BD5" s="50">
        <f>COUNTIFS($B$1:$AQ$1,"Sat",D5:AS5,"7ID/SUP")+COUNTIFS($B$1:$AQ$1,"SUN",D5:AS5,"7ID/SUP")+COUNTIFS($B$1:$AQ$1,"SUN",D5:AS5,"1PL")+COUNTIFS($B$1:$AQ$1,"SAT",D5:AS5,"1PL")+COUNTIFS($B$1:$AQ$1,"SAT",D5:AS5,"1ID")+COUNTIFS($B$1:$AQ$1,"SUN",D5:AS5,"1ID")+COUNTIFS($B$1:$AQ$1,"SAT",D5:AS5,"1SR")+COUNTIFS($B$1:$AQ$1,"SUN",D5:AS5,"1SR")+COUNTIFS($B$1:$AQ$1,"SAT",D5:AS5,"28")+COUNTIFS($B$1:$AQ$1,"SUN",D5:AS5,"28")+COUNTIFS($B$1:$AQ$1,"SAT",D5:AS5,"27")+COUNTIFS($B$1:$AQ$1,"SUN",D5:AS5,"27")+COUNTIFS($B$1:$AQ$1,"SAT",D5:AS5,"4ID")+COUNTIFS($B$1:$AQ$1,"SUN",D5:AS5,"4ID")+COUNTIFS($B$1:$AQ$1,"SAT",D5:AS5,"4TB")+COUNTIFS($B$1:$AQ$1,"SAT",D5:AS5,"7SR")+COUNTIFS($B$1:$AQ$1,"SUN",D5:AS5,"7SR")+COUNTIFS($B$1:$AQ$1,"SAT",D5:AS5,"7PRO")+COUNTIFS($B$1:$AQ$1,"SUN",D5:AS5,"7PRO")+COUNTIFS($B$1:$AQ$1,"SAT",D5:AS5,"1PRO")+COUNTIFS($B$1:$AQ$1,"SUN",D5:AS5,"1PRO")+COUNTIFS($B$1:$AQ$1,"SUN",D5:AS5,"4PL")+COUNTIFS($B$1:$AQ$1,"SAT",D5:AS5,"4PL")+COUNTIFS($B$1:$AQ$1,"SAT",D5:AS5,"1IN")+COUNTIFS($B$1:$AQ$1,"SUN",D5:AS5,"1IN")+COUNTIFS($B$1:$AQ$1,"SAT",D5:AS5,"7IN")+COUNTIFS($B$1:$AQ$1,"SUN",D5:AS5,"7IN")+COUNTIFS($B$1:$AQ$1,"SAT",D5:AS5,"4SR")+COUNTIFS($B$1:$AQ$1,"SUN",D5:AS5,"4SR")+COUNTIFS($B$1:$AQ$1,"SAT",D5:AS5,"1ID/SUP")+COUNTIFS($B$1:$AQ$1,"SUN",D5:AS5,"1ID/SUP")</f>
        <v>0</v>
      </c>
      <c r="BE5" s="51">
        <f t="shared" ref="BE5:BE14" si="10">BD5/2</f>
        <v>0</v>
      </c>
      <c r="BF5" s="52">
        <f t="shared" ref="BF5:BF68" si="11">COUNTIF($B5:$AQ5, "27")+COUNTIF($B5:$AQ5, "28")</f>
        <v>5</v>
      </c>
      <c r="BG5" s="53">
        <f>COUNTIF(D5:AS5,"7ID/SUP")+COUNTIF(D5:AS5,"1PL")+COUNTIF(D5:AS5,"1ID")+COUNTIF(D5:AS5,"1SR")+COUNTIF(D5:AS5,"28")+COUNTIF(D5:AS5,"27")+COUNTIF(D5:AS5,"4ID")+COUNTIF(D5:AS5,"4TB")+COUNTIF(D5:AS5,"7SR")+COUNTIF(D5:AS5,"7PRO")+COUNTIF(D5:AS5,"1PRO")+COUNTIF(D5:AS5,"4PL")+COUNTIF(D5:AS5,"1IN")+COUNTIF(D5:AS5,"7IN")+COUNTIF(D5:AS5,"4SR")+COUNTIF(D5:AS5,"4")+COUNTIF(D5:AS5,"1")+COUNTIF(D5:AS5,"3")+COUNTIF(D5:AS5,"7LIAT")+COUNTIF(D5:AS5,"1ID/SUP")+COUNTIF(D5:AS5,"7ID")+COUNTIF(D5:AS5,"7")+COUNTIF(D5:AS5,"PH")</f>
        <v>6</v>
      </c>
      <c r="BH5" s="54">
        <f>COUNTIF(D5:AS5,"AL")+COUNTIF(D5:AS5,"LSL")+COUNTIF(D5:AS5,"SL")</f>
        <v>17</v>
      </c>
      <c r="BI5" s="54">
        <f>(BG5+AU5+BH5)*8</f>
        <v>192</v>
      </c>
      <c r="BJ5" s="55">
        <v>240</v>
      </c>
      <c r="BK5" s="53">
        <f>COUNTIF($A5:AS5,"7ID/SUP")+COUNTIF($B5:AS5,"7SR")+COUNTIF($B5:$AQ5,"7PRO")+COUNTIF($B5:$AQ5,"7IN")+COUNTIF($B5:$AQ5,"7LIAT")+COUNTIF($B5:$AQ5,"7ID")++COUNTIF($B5:$AQ5,"7")</f>
        <v>1</v>
      </c>
      <c r="BL5" s="55">
        <f t="shared" ref="BL5:BL68" si="12">COUNTIF($B5:$AQ5,"1PL")+COUNTIF($B5:$AQ5,"1ID")+COUNTIF($B5:$AQ5,"1SR")+COUNTIF($B5:$AQ5,"4ID")+COUNTIF($B5:$AQ5,"4TB")+COUNTIF($B5:$AQ5,"1PRO")+COUNTIF($B5:$AQ5,"4PL")+COUNTIF($B5:$AQ5,"1IN")+COUNTIF($B5:$AQ5,"4SR")+COUNTIF($B5:$AQ5,"4")+COUNTIF($B5:$AQ5,"1")+COUNTIF($B5:$AQ5,"3")+COUNTIF($B5:$AQ5,"1ID/SUP")</f>
        <v>0</v>
      </c>
    </row>
    <row r="6" spans="2:64" ht="17" thickBot="1">
      <c r="B6" s="56" t="s">
        <v>59</v>
      </c>
      <c r="C6" s="57" t="s">
        <v>29</v>
      </c>
      <c r="D6" s="58" t="s">
        <v>26</v>
      </c>
      <c r="E6" s="59" t="s">
        <v>26</v>
      </c>
      <c r="F6" s="59"/>
      <c r="G6" s="60"/>
      <c r="H6" s="59" t="s">
        <v>26</v>
      </c>
      <c r="I6" s="61" t="s">
        <v>26</v>
      </c>
      <c r="J6" s="59" t="s">
        <v>26</v>
      </c>
      <c r="K6" s="59"/>
      <c r="L6" s="62"/>
      <c r="M6" s="63">
        <v>28</v>
      </c>
      <c r="N6" s="64">
        <v>28</v>
      </c>
      <c r="O6" s="65">
        <v>28</v>
      </c>
      <c r="P6" s="66"/>
      <c r="Q6" s="67"/>
      <c r="R6" s="68">
        <v>28</v>
      </c>
      <c r="S6" s="69">
        <v>28</v>
      </c>
      <c r="T6" s="70"/>
      <c r="U6" s="70"/>
      <c r="V6" s="71" t="s">
        <v>30</v>
      </c>
      <c r="W6" s="69">
        <v>28</v>
      </c>
      <c r="X6" s="69">
        <v>28</v>
      </c>
      <c r="Y6" s="70"/>
      <c r="Z6" s="70"/>
      <c r="AA6" s="69">
        <v>28</v>
      </c>
      <c r="AB6" s="69">
        <v>28</v>
      </c>
      <c r="AC6" s="69">
        <v>28</v>
      </c>
      <c r="AD6" s="70"/>
      <c r="AE6" s="67"/>
      <c r="AF6" s="72">
        <v>28</v>
      </c>
      <c r="AG6" s="72">
        <v>28</v>
      </c>
      <c r="AH6" s="73"/>
      <c r="AI6" s="73"/>
      <c r="AJ6" s="74" t="s">
        <v>9</v>
      </c>
      <c r="AK6" s="72">
        <v>28</v>
      </c>
      <c r="AL6" s="72">
        <v>28</v>
      </c>
      <c r="AM6" s="73"/>
      <c r="AN6" s="73"/>
      <c r="AO6" s="72">
        <v>28</v>
      </c>
      <c r="AP6" s="72">
        <v>28</v>
      </c>
      <c r="AQ6" s="72">
        <v>28</v>
      </c>
      <c r="AR6" s="73"/>
      <c r="AS6" s="75"/>
      <c r="AT6" s="76"/>
      <c r="AU6" s="77">
        <f t="shared" si="1"/>
        <v>1</v>
      </c>
      <c r="AV6" s="46">
        <f t="shared" si="2"/>
        <v>0</v>
      </c>
      <c r="AW6" s="47">
        <f t="shared" si="3"/>
        <v>1</v>
      </c>
      <c r="AX6" s="48">
        <f t="shared" si="4"/>
        <v>0</v>
      </c>
      <c r="AY6" s="45">
        <f t="shared" si="5"/>
        <v>0</v>
      </c>
      <c r="AZ6" s="45">
        <f t="shared" si="6"/>
        <v>2</v>
      </c>
      <c r="BA6" s="45">
        <f t="shared" si="7"/>
        <v>0</v>
      </c>
      <c r="BB6" s="45">
        <f t="shared" si="8"/>
        <v>2</v>
      </c>
      <c r="BC6" s="49">
        <f t="shared" si="9"/>
        <v>0</v>
      </c>
      <c r="BD6" s="50">
        <f t="shared" ref="BD6:BD51" si="13">COUNTIFS($B$1:$AQ$1,"Sat",D6:AS6,"7ID/SUP")+COUNTIFS($B$1:$AQ$1,"SUN",D6:AS6,"7ID/SUP")+COUNTIFS($B$1:$AQ$1,"SUN",D6:AS6,"1PL")+COUNTIFS($B$1:$AQ$1,"SAT",D6:AS6,"1PL")+COUNTIFS($B$1:$AQ$1,"SAT",D6:AS6,"1ID")+COUNTIFS($B$1:$AQ$1,"SUN",D6:AS6,"1ID")+COUNTIFS($B$1:$AQ$1,"SAT",D6:AS6,"1SR")+COUNTIFS($B$1:$AQ$1,"SUN",D6:AS6,"1SR")+COUNTIFS($B$1:$AQ$1,"SAT",D6:AS6,"28")+COUNTIFS($B$1:$AQ$1,"SUN",D6:AS6,"28")+COUNTIFS($B$1:$AQ$1,"SAT",D6:AS6,"27")+COUNTIFS($B$1:$AQ$1,"SUN",D6:AS6,"27")+COUNTIFS($B$1:$AQ$1,"SAT",D6:AS6,"4ID")+COUNTIFS($B$1:$AQ$1,"SUN",D6:AS6,"4ID")+COUNTIFS($B$1:$AQ$1,"SAT",D6:AS6,"4TB")+COUNTIFS($B$1:$AQ$1,"SAT",D6:AS6,"7SR")+COUNTIFS($B$1:$AQ$1,"SUN",D6:AS6,"7SR")+COUNTIFS($B$1:$AQ$1,"SAT",D6:AS6,"7PRO")+COUNTIFS($B$1:$AQ$1,"SUN",D6:AS6,"7PRO")+COUNTIFS($B$1:$AQ$1,"SAT",D6:AS6,"1PRO")+COUNTIFS($B$1:$AQ$1,"SUN",D6:AS6,"1PRO")+COUNTIFS($B$1:$AQ$1,"SUN",D6:AS6,"4PL")+COUNTIFS($B$1:$AQ$1,"SAT",D6:AS6,"4PL")+COUNTIFS($B$1:$AQ$1,"SAT",D6:AS6,"1IN")+COUNTIFS($B$1:$AQ$1,"SUN",D6:AS6,"1IN")+COUNTIFS($B$1:$AQ$1,"SAT",D6:AS6,"7IN")+COUNTIFS($B$1:$AQ$1,"SUN",D6:AS6,"7IN")+COUNTIFS($B$1:$AQ$1,"SAT",D6:AS6,"4SR")+COUNTIFS($B$1:$AQ$1,"SUN",D6:AS6,"4SR")+COUNTIFS($B$1:$AQ$1,"SAT",D6:AS6,"1ID/SUP")+COUNTIFS($B$1:$AQ$1,"SUN",D6:AS6,"1ID/SUP")</f>
        <v>0</v>
      </c>
      <c r="BE6" s="78">
        <f t="shared" si="10"/>
        <v>0</v>
      </c>
      <c r="BF6" s="49">
        <f t="shared" si="11"/>
        <v>17</v>
      </c>
      <c r="BG6" s="48">
        <f>COUNTIF(D6:AS6,"7ID/SUP")+COUNTIF(D6:AS6,"1PL")+COUNTIF(D6:AS6,"1ID")+COUNTIF(D6:AS6,"1SR")+COUNTIF(D6:AS6,"28")+COUNTIF(D6:AS6,"27")+COUNTIF(D6:AS6,"4ID")+COUNTIF(D6:AS6,"4TB")+COUNTIF(D6:AS6,"7SR")+COUNTIF(D6:AS6,"7PRO")+COUNTIF(D6:AS6,"1PRO")+COUNTIF(D6:AS6,"4PL")+COUNTIF(D6:AS6,"1IN")+COUNTIF(D6:AS6,"7IN")+COUNTIF(D6:AS6,"4SR")+COUNTIF(D6:AS6,"4")+COUNTIF(D6:AS6,"1")+COUNTIF(D6:AS6,"3")+COUNTIF(D6:AS6,"7LIAT")+COUNTIF(D6:AS6,"1ID/SUP")+COUNTIF(D6:AS6,"7ID")+COUNTIF(D6:AS6,"7")+COUNTIF(D6:AS6,"PH")</f>
        <v>18</v>
      </c>
      <c r="BH6" s="46">
        <f t="shared" ref="BH6:BH51" si="14">COUNTIF(D6:AS6,"AL")+COUNTIF(D6:AS6,"LSL")+COUNTIF(D6:AS6,"SL")</f>
        <v>5</v>
      </c>
      <c r="BI6" s="79">
        <f>(BG6+AU6+BH6)*10</f>
        <v>240</v>
      </c>
      <c r="BJ6" s="80">
        <v>240</v>
      </c>
      <c r="BK6" s="48">
        <f>COUNTIF($A6:AS6,"7ID/SUP")+COUNTIF($B6:AS6,"7SR")+COUNTIF($B6:$AQ6,"7PRO")+COUNTIF($B6:$AQ6,"7IN")+COUNTIF($B6:$AQ6,"7LIAT")+COUNTIF($B6:$AQ6,"7ID")++COUNTIF($B6:$AQ6,"7")</f>
        <v>0</v>
      </c>
      <c r="BL6" s="81">
        <f t="shared" si="12"/>
        <v>1</v>
      </c>
    </row>
    <row r="7" spans="2:64" ht="17" thickBot="1">
      <c r="B7" s="25" t="s">
        <v>60</v>
      </c>
      <c r="C7" s="57" t="s">
        <v>25</v>
      </c>
      <c r="D7" s="82"/>
      <c r="E7" s="59"/>
      <c r="F7" s="83">
        <v>28</v>
      </c>
      <c r="G7" s="83">
        <v>28</v>
      </c>
      <c r="H7" s="83">
        <v>28</v>
      </c>
      <c r="I7" s="84"/>
      <c r="J7" s="84"/>
      <c r="K7" s="85">
        <v>28</v>
      </c>
      <c r="L7" s="83">
        <v>28</v>
      </c>
      <c r="M7" s="86"/>
      <c r="N7" s="86"/>
      <c r="O7" s="87">
        <v>1</v>
      </c>
      <c r="P7" s="83">
        <v>28</v>
      </c>
      <c r="Q7" s="88">
        <v>28</v>
      </c>
      <c r="R7" s="89"/>
      <c r="S7" s="60"/>
      <c r="T7" s="90">
        <v>28</v>
      </c>
      <c r="U7" s="90">
        <v>28</v>
      </c>
      <c r="V7" s="90">
        <v>28</v>
      </c>
      <c r="W7" s="60"/>
      <c r="X7" s="60"/>
      <c r="Y7" s="90">
        <v>28</v>
      </c>
      <c r="Z7" s="90">
        <v>28</v>
      </c>
      <c r="AA7" s="60"/>
      <c r="AB7" s="60"/>
      <c r="AC7" s="91">
        <v>1</v>
      </c>
      <c r="AD7" s="90">
        <v>28</v>
      </c>
      <c r="AE7" s="88">
        <v>28</v>
      </c>
      <c r="AF7" s="92"/>
      <c r="AG7" s="73"/>
      <c r="AH7" s="90">
        <v>28</v>
      </c>
      <c r="AI7" s="90">
        <v>28</v>
      </c>
      <c r="AJ7" s="90">
        <v>28</v>
      </c>
      <c r="AK7" s="73"/>
      <c r="AL7" s="73"/>
      <c r="AM7" s="93" t="s">
        <v>26</v>
      </c>
      <c r="AN7" s="93" t="s">
        <v>26</v>
      </c>
      <c r="AO7" s="73"/>
      <c r="AP7" s="73"/>
      <c r="AQ7" s="94" t="s">
        <v>9</v>
      </c>
      <c r="AR7" s="90">
        <v>28</v>
      </c>
      <c r="AS7" s="95">
        <v>28</v>
      </c>
      <c r="AT7" s="76"/>
      <c r="AU7" s="77">
        <f t="shared" si="1"/>
        <v>1</v>
      </c>
      <c r="AV7" s="46">
        <f t="shared" si="2"/>
        <v>0</v>
      </c>
      <c r="AW7" s="47">
        <f t="shared" si="3"/>
        <v>1</v>
      </c>
      <c r="AX7" s="48">
        <f t="shared" si="4"/>
        <v>0</v>
      </c>
      <c r="AY7" s="45">
        <f t="shared" si="5"/>
        <v>2</v>
      </c>
      <c r="AZ7" s="45">
        <f t="shared" si="6"/>
        <v>0</v>
      </c>
      <c r="BA7" s="45">
        <f t="shared" si="7"/>
        <v>2</v>
      </c>
      <c r="BB7" s="45">
        <f t="shared" si="8"/>
        <v>0</v>
      </c>
      <c r="BC7" s="49">
        <f t="shared" si="9"/>
        <v>2</v>
      </c>
      <c r="BD7" s="50">
        <f t="shared" si="13"/>
        <v>0</v>
      </c>
      <c r="BE7" s="78">
        <f t="shared" si="10"/>
        <v>0</v>
      </c>
      <c r="BF7" s="49">
        <f t="shared" si="11"/>
        <v>17</v>
      </c>
      <c r="BG7" s="48">
        <f t="shared" ref="BG7:BG51" si="15">COUNTIF(D7:AS7,"7ID/SUP")+COUNTIF(D7:AS7,"1PL")+COUNTIF(D7:AS7,"1ID")+COUNTIF(D7:AS7,"1SR")+COUNTIF(D7:AS7,"28")+COUNTIF(D7:AS7,"27")+COUNTIF(D7:AS7,"4ID")+COUNTIF(D7:AS7,"4TB")+COUNTIF(D7:AS7,"7SR")+COUNTIF(D7:AS7,"7PRO")+COUNTIF(D7:AS7,"1PRO")+COUNTIF(D7:AS7,"4PL")+COUNTIF(D7:AS7,"1IN")+COUNTIF(D7:AS7,"7IN")+COUNTIF(D7:AS7,"4SR")+COUNTIF(D7:AS7,"4")+COUNTIF(D7:AS7,"1")+COUNTIF(D7:AS7,"3")+COUNTIF(D7:AS7,"7LIAT")+COUNTIF(D7:AS7,"1ID/SUP")+COUNTIF(D7:AS7,"7ID")+COUNTIF(D7:AS7,"7")+COUNTIF(D7:AS7,"PH")</f>
        <v>21</v>
      </c>
      <c r="BH7" s="46">
        <f t="shared" si="14"/>
        <v>2</v>
      </c>
      <c r="BI7" s="79">
        <f>(BG7+AU7+BH7)*10</f>
        <v>240</v>
      </c>
      <c r="BJ7" s="80">
        <v>240</v>
      </c>
      <c r="BK7" s="48">
        <f>COUNTIF($A7:AS7,"7ID/SUP")+COUNTIF($B7:AS7,"7SR")+COUNTIF($B7:$AQ7,"7PRO")+COUNTIF($B7:$AQ7,"7IN")+COUNTIF($B7:$AQ7,"7LIAT")+COUNTIF($B7:$AQ7,"7ID")++COUNTIF($B7:$AQ7,"7")</f>
        <v>0</v>
      </c>
      <c r="BL7" s="81">
        <f t="shared" si="12"/>
        <v>2</v>
      </c>
    </row>
    <row r="8" spans="2:64" ht="17" thickBot="1">
      <c r="B8" s="56" t="s">
        <v>61</v>
      </c>
      <c r="C8" s="57" t="s">
        <v>31</v>
      </c>
      <c r="D8" s="82"/>
      <c r="E8" s="84" t="s">
        <v>32</v>
      </c>
      <c r="F8" s="83">
        <v>27</v>
      </c>
      <c r="G8" s="83">
        <v>27</v>
      </c>
      <c r="H8" s="83">
        <v>27</v>
      </c>
      <c r="I8" s="84"/>
      <c r="J8" s="59" t="s">
        <v>33</v>
      </c>
      <c r="K8" s="90">
        <v>27</v>
      </c>
      <c r="L8" s="83">
        <v>27</v>
      </c>
      <c r="M8" s="59"/>
      <c r="N8" s="59"/>
      <c r="O8" s="70" t="s">
        <v>34</v>
      </c>
      <c r="P8" s="83">
        <v>27</v>
      </c>
      <c r="Q8" s="88">
        <v>27</v>
      </c>
      <c r="R8" s="89"/>
      <c r="S8" s="96" t="s">
        <v>34</v>
      </c>
      <c r="T8" s="90">
        <v>27</v>
      </c>
      <c r="U8" s="90">
        <v>27</v>
      </c>
      <c r="V8" s="90">
        <v>27</v>
      </c>
      <c r="W8" s="60"/>
      <c r="X8" s="60" t="s">
        <v>33</v>
      </c>
      <c r="Y8" s="90">
        <v>27</v>
      </c>
      <c r="Z8" s="90">
        <v>27</v>
      </c>
      <c r="AA8" s="60"/>
      <c r="AB8" s="60"/>
      <c r="AC8" s="91" t="s">
        <v>34</v>
      </c>
      <c r="AD8" s="90">
        <v>27</v>
      </c>
      <c r="AE8" s="88">
        <v>27</v>
      </c>
      <c r="AF8" s="92"/>
      <c r="AG8" s="74" t="s">
        <v>34</v>
      </c>
      <c r="AH8" s="90">
        <v>27</v>
      </c>
      <c r="AI8" s="90">
        <v>27</v>
      </c>
      <c r="AJ8" s="90">
        <v>27</v>
      </c>
      <c r="AK8" s="73"/>
      <c r="AL8" s="74" t="s">
        <v>9</v>
      </c>
      <c r="AM8" s="90">
        <v>27</v>
      </c>
      <c r="AN8" s="90">
        <v>27</v>
      </c>
      <c r="AO8" s="73"/>
      <c r="AP8" s="73"/>
      <c r="AQ8" s="73" t="s">
        <v>26</v>
      </c>
      <c r="AR8" s="73" t="s">
        <v>26</v>
      </c>
      <c r="AS8" s="75" t="s">
        <v>26</v>
      </c>
      <c r="AT8" s="76"/>
      <c r="AU8" s="77">
        <f t="shared" si="1"/>
        <v>1</v>
      </c>
      <c r="AV8" s="46">
        <f t="shared" si="2"/>
        <v>0</v>
      </c>
      <c r="AW8" s="47">
        <f t="shared" si="3"/>
        <v>1</v>
      </c>
      <c r="AX8" s="48">
        <f t="shared" si="4"/>
        <v>1</v>
      </c>
      <c r="AY8" s="45">
        <f t="shared" si="5"/>
        <v>2</v>
      </c>
      <c r="AZ8" s="45">
        <f t="shared" si="6"/>
        <v>1</v>
      </c>
      <c r="BA8" s="45">
        <f t="shared" si="7"/>
        <v>2</v>
      </c>
      <c r="BB8" s="45">
        <f t="shared" si="8"/>
        <v>0</v>
      </c>
      <c r="BC8" s="49">
        <f t="shared" si="9"/>
        <v>0</v>
      </c>
      <c r="BD8" s="50">
        <f t="shared" si="13"/>
        <v>0</v>
      </c>
      <c r="BE8" s="78">
        <f t="shared" si="10"/>
        <v>0</v>
      </c>
      <c r="BF8" s="49">
        <f t="shared" si="11"/>
        <v>19</v>
      </c>
      <c r="BG8" s="48">
        <f t="shared" si="15"/>
        <v>26</v>
      </c>
      <c r="BH8" s="46">
        <f t="shared" si="14"/>
        <v>3</v>
      </c>
      <c r="BI8" s="79">
        <f>(BG8+AU8+BH8)*8</f>
        <v>240</v>
      </c>
      <c r="BJ8" s="80">
        <v>240</v>
      </c>
      <c r="BK8" s="48">
        <f>COUNTIF($A8:AS8,"7ID/SUP")+COUNTIF($B8:AS8,"7SR")+COUNTIF($B8:$AQ8,"7PRO")+COUNTIF($B8:$AQ8,"7IN")+COUNTIF($B8:$AQ8,"7LIAT")+COUNTIF($B8:$AQ8,"7ID")++COUNTIF($B8:$AQ8,"7")</f>
        <v>7</v>
      </c>
      <c r="BL8" s="81">
        <f t="shared" si="12"/>
        <v>0</v>
      </c>
    </row>
    <row r="9" spans="2:64" ht="17" thickBot="1">
      <c r="B9" s="25" t="s">
        <v>62</v>
      </c>
      <c r="C9" s="97" t="s">
        <v>29</v>
      </c>
      <c r="D9" s="98"/>
      <c r="E9" s="99"/>
      <c r="F9" s="100">
        <v>28</v>
      </c>
      <c r="G9" s="100">
        <v>28</v>
      </c>
      <c r="H9" s="100">
        <v>28</v>
      </c>
      <c r="I9" s="101"/>
      <c r="J9" s="101"/>
      <c r="K9" s="102" t="s">
        <v>26</v>
      </c>
      <c r="L9" s="102" t="s">
        <v>26</v>
      </c>
      <c r="M9" s="103" t="s">
        <v>26</v>
      </c>
      <c r="N9" s="103" t="s">
        <v>26</v>
      </c>
      <c r="O9" s="104" t="s">
        <v>26</v>
      </c>
      <c r="P9" s="105">
        <v>28</v>
      </c>
      <c r="Q9" s="106">
        <v>28</v>
      </c>
      <c r="R9" s="107"/>
      <c r="S9" s="99"/>
      <c r="T9" s="108" t="s">
        <v>26</v>
      </c>
      <c r="U9" s="109" t="s">
        <v>26</v>
      </c>
      <c r="V9" s="99" t="s">
        <v>26</v>
      </c>
      <c r="W9" s="110"/>
      <c r="X9" s="99"/>
      <c r="Y9" s="100">
        <v>28</v>
      </c>
      <c r="Z9" s="100">
        <v>28</v>
      </c>
      <c r="AA9" s="99"/>
      <c r="AB9" s="99"/>
      <c r="AC9" s="111" t="s">
        <v>9</v>
      </c>
      <c r="AD9" s="100">
        <v>28</v>
      </c>
      <c r="AE9" s="112">
        <v>28</v>
      </c>
      <c r="AF9" s="113"/>
      <c r="AG9" s="114"/>
      <c r="AH9" s="115">
        <v>28</v>
      </c>
      <c r="AI9" s="115">
        <v>28</v>
      </c>
      <c r="AJ9" s="115">
        <v>28</v>
      </c>
      <c r="AK9" s="114"/>
      <c r="AL9" s="114"/>
      <c r="AM9" s="115">
        <v>28</v>
      </c>
      <c r="AN9" s="115">
        <v>28</v>
      </c>
      <c r="AO9" s="114"/>
      <c r="AP9" s="114"/>
      <c r="AQ9" s="116">
        <v>1</v>
      </c>
      <c r="AR9" s="105">
        <v>28</v>
      </c>
      <c r="AS9" s="117">
        <v>28</v>
      </c>
      <c r="AT9" s="118"/>
      <c r="AU9" s="119">
        <f t="shared" si="1"/>
        <v>1</v>
      </c>
      <c r="AV9" s="120">
        <f t="shared" si="2"/>
        <v>0</v>
      </c>
      <c r="AW9" s="121">
        <f t="shared" si="3"/>
        <v>1</v>
      </c>
      <c r="AX9" s="122">
        <f t="shared" si="4"/>
        <v>0</v>
      </c>
      <c r="AY9" s="123">
        <f t="shared" si="5"/>
        <v>2</v>
      </c>
      <c r="AZ9" s="123">
        <f t="shared" si="6"/>
        <v>0</v>
      </c>
      <c r="BA9" s="123">
        <f t="shared" si="7"/>
        <v>2</v>
      </c>
      <c r="BB9" s="123">
        <f t="shared" si="8"/>
        <v>0</v>
      </c>
      <c r="BC9" s="124">
        <f t="shared" si="9"/>
        <v>2</v>
      </c>
      <c r="BD9" s="125">
        <f t="shared" si="13"/>
        <v>0</v>
      </c>
      <c r="BE9" s="126">
        <f t="shared" si="10"/>
        <v>0</v>
      </c>
      <c r="BF9" s="127">
        <f t="shared" si="11"/>
        <v>14</v>
      </c>
      <c r="BG9" s="122">
        <f t="shared" si="15"/>
        <v>17</v>
      </c>
      <c r="BH9" s="128">
        <f t="shared" si="14"/>
        <v>8</v>
      </c>
      <c r="BI9" s="20">
        <f>(BG9+AU9+BH9)*10</f>
        <v>260</v>
      </c>
      <c r="BJ9" s="129">
        <v>240</v>
      </c>
      <c r="BK9" s="122">
        <f>COUNTIF($A9:AS9,"7ID/SUP")+COUNTIF($B9:AS9,"7SR")+COUNTIF($B9:$AQ9,"7PRO")+COUNTIF($B9:$AQ9,"7IN")+COUNTIF($B9:$AQ9,"7LIAT")+COUNTIF($B9:$AQ9,"7ID")++COUNTIF($B9:$AQ9,"7")</f>
        <v>0</v>
      </c>
      <c r="BL9" s="130">
        <f t="shared" si="12"/>
        <v>1</v>
      </c>
    </row>
    <row r="10" spans="2:64" ht="18" thickBot="1">
      <c r="B10" s="56" t="s">
        <v>63</v>
      </c>
      <c r="C10" s="131" t="s">
        <v>25</v>
      </c>
      <c r="D10" s="132" t="s">
        <v>35</v>
      </c>
      <c r="E10" s="133">
        <v>1</v>
      </c>
      <c r="F10" s="133">
        <v>4</v>
      </c>
      <c r="G10" s="133">
        <v>4</v>
      </c>
      <c r="H10" s="133">
        <v>4</v>
      </c>
      <c r="I10" s="134">
        <v>27</v>
      </c>
      <c r="J10" s="134"/>
      <c r="K10" s="135" t="s">
        <v>35</v>
      </c>
      <c r="L10" s="135">
        <v>1</v>
      </c>
      <c r="M10" s="135">
        <v>1</v>
      </c>
      <c r="N10" s="135">
        <v>1</v>
      </c>
      <c r="O10" s="136" t="s">
        <v>27</v>
      </c>
      <c r="P10" s="134" t="s">
        <v>27</v>
      </c>
      <c r="Q10" s="137"/>
      <c r="R10" s="138" t="s">
        <v>27</v>
      </c>
      <c r="S10" s="135" t="s">
        <v>26</v>
      </c>
      <c r="T10" s="135" t="s">
        <v>26</v>
      </c>
      <c r="U10" s="139" t="s">
        <v>26</v>
      </c>
      <c r="V10" s="135" t="s">
        <v>26</v>
      </c>
      <c r="W10" s="140"/>
      <c r="X10" s="135"/>
      <c r="Y10" s="135" t="s">
        <v>26</v>
      </c>
      <c r="Z10" s="135" t="s">
        <v>35</v>
      </c>
      <c r="AA10" s="135">
        <v>4</v>
      </c>
      <c r="AB10" s="135" t="s">
        <v>36</v>
      </c>
      <c r="AC10" s="135" t="s">
        <v>35</v>
      </c>
      <c r="AD10" s="134" t="s">
        <v>37</v>
      </c>
      <c r="AE10" s="141" t="s">
        <v>37</v>
      </c>
      <c r="AF10" s="142" t="s">
        <v>35</v>
      </c>
      <c r="AG10" s="143">
        <v>1</v>
      </c>
      <c r="AH10" s="144" t="s">
        <v>27</v>
      </c>
      <c r="AI10" s="144" t="s">
        <v>27</v>
      </c>
      <c r="AJ10" s="144" t="s">
        <v>27</v>
      </c>
      <c r="AK10" s="143"/>
      <c r="AL10" s="144" t="s">
        <v>37</v>
      </c>
      <c r="AM10" s="145">
        <v>1</v>
      </c>
      <c r="AN10" s="145">
        <v>1</v>
      </c>
      <c r="AO10" s="144" t="s">
        <v>27</v>
      </c>
      <c r="AP10" s="144" t="s">
        <v>27</v>
      </c>
      <c r="AQ10" s="146">
        <v>27</v>
      </c>
      <c r="AR10" s="143"/>
      <c r="AS10" s="147"/>
      <c r="AT10" s="148" t="s">
        <v>38</v>
      </c>
      <c r="AU10" s="53">
        <f t="shared" si="1"/>
        <v>0</v>
      </c>
      <c r="AV10" s="54">
        <f t="shared" si="2"/>
        <v>0</v>
      </c>
      <c r="AW10" s="149">
        <f t="shared" si="3"/>
        <v>0</v>
      </c>
      <c r="AX10" s="48">
        <f t="shared" si="4"/>
        <v>1</v>
      </c>
      <c r="AY10" s="45">
        <f t="shared" si="5"/>
        <v>1</v>
      </c>
      <c r="AZ10" s="45">
        <f t="shared" si="6"/>
        <v>0</v>
      </c>
      <c r="BA10" s="45">
        <f t="shared" si="7"/>
        <v>2</v>
      </c>
      <c r="BB10" s="45">
        <f t="shared" si="8"/>
        <v>1</v>
      </c>
      <c r="BC10" s="49">
        <f t="shared" si="9"/>
        <v>0</v>
      </c>
      <c r="BD10" s="150">
        <f t="shared" si="13"/>
        <v>0</v>
      </c>
      <c r="BE10" s="151">
        <f t="shared" si="10"/>
        <v>0</v>
      </c>
      <c r="BF10" s="152">
        <f t="shared" si="11"/>
        <v>2</v>
      </c>
      <c r="BG10" s="53">
        <f t="shared" si="15"/>
        <v>25</v>
      </c>
      <c r="BH10" s="54">
        <f t="shared" si="14"/>
        <v>5</v>
      </c>
      <c r="BI10" s="54">
        <f t="shared" ref="BI10:BI33" si="16">(BG10+AU10+BH10)*8</f>
        <v>240</v>
      </c>
      <c r="BJ10" s="55">
        <v>240</v>
      </c>
      <c r="BK10" s="53">
        <f>COUNTIF($A10:AS10,"7ID/SUP")+COUNTIF($B10:AS10,"7SR")+COUNTIF($B10:$AQ10,"7PRO")+COUNTIF($B10:$AQ10,"7IN")+COUNTIF($B10:$AQ10,"7LIAT")+COUNTIF($B10:$AQ10,"7ID")++COUNTIF($B10:$AQ10,"7")</f>
        <v>9</v>
      </c>
      <c r="BL10" s="55">
        <f t="shared" si="12"/>
        <v>14</v>
      </c>
    </row>
    <row r="11" spans="2:64" ht="17" thickBot="1">
      <c r="B11" s="25" t="s">
        <v>64</v>
      </c>
      <c r="C11" s="57" t="s">
        <v>39</v>
      </c>
      <c r="D11" s="153" t="s">
        <v>40</v>
      </c>
      <c r="E11" s="154" t="s">
        <v>40</v>
      </c>
      <c r="F11" s="154">
        <v>4</v>
      </c>
      <c r="G11" s="154">
        <v>4</v>
      </c>
      <c r="H11" s="154">
        <v>4</v>
      </c>
      <c r="I11" s="70"/>
      <c r="J11" s="60"/>
      <c r="K11" s="154">
        <v>4</v>
      </c>
      <c r="L11" s="154" t="s">
        <v>40</v>
      </c>
      <c r="M11" s="154" t="s">
        <v>40</v>
      </c>
      <c r="N11" s="154">
        <v>4</v>
      </c>
      <c r="O11" s="154" t="s">
        <v>35</v>
      </c>
      <c r="P11" s="59" t="s">
        <v>41</v>
      </c>
      <c r="Q11" s="155"/>
      <c r="R11" s="89" t="s">
        <v>41</v>
      </c>
      <c r="S11" s="60">
        <v>4</v>
      </c>
      <c r="T11" s="60" t="s">
        <v>9</v>
      </c>
      <c r="U11" s="60">
        <v>4</v>
      </c>
      <c r="V11" s="60">
        <v>4</v>
      </c>
      <c r="W11" s="60"/>
      <c r="X11" s="60"/>
      <c r="Y11" s="60" t="s">
        <v>35</v>
      </c>
      <c r="Z11" s="60">
        <v>4</v>
      </c>
      <c r="AA11" s="60">
        <v>4</v>
      </c>
      <c r="AB11" s="60">
        <v>4</v>
      </c>
      <c r="AC11" s="60">
        <v>4</v>
      </c>
      <c r="AD11" s="60" t="s">
        <v>41</v>
      </c>
      <c r="AE11" s="155"/>
      <c r="AF11" s="92" t="s">
        <v>35</v>
      </c>
      <c r="AG11" s="73">
        <v>4</v>
      </c>
      <c r="AH11" s="73">
        <v>4</v>
      </c>
      <c r="AI11" s="73">
        <v>4</v>
      </c>
      <c r="AJ11" s="73">
        <v>4</v>
      </c>
      <c r="AK11" s="73" t="s">
        <v>41</v>
      </c>
      <c r="AL11" s="73"/>
      <c r="AM11" s="73" t="s">
        <v>9</v>
      </c>
      <c r="AN11" s="73">
        <v>4</v>
      </c>
      <c r="AO11" s="73">
        <v>4</v>
      </c>
      <c r="AP11" s="73">
        <v>4</v>
      </c>
      <c r="AQ11" s="73">
        <v>4</v>
      </c>
      <c r="AR11" s="73"/>
      <c r="AS11" s="75"/>
      <c r="AT11" s="76"/>
      <c r="AU11" s="156">
        <f t="shared" si="1"/>
        <v>2</v>
      </c>
      <c r="AV11" s="46">
        <f t="shared" si="2"/>
        <v>0</v>
      </c>
      <c r="AW11" s="47">
        <f t="shared" si="3"/>
        <v>2</v>
      </c>
      <c r="AX11" s="48">
        <f t="shared" si="4"/>
        <v>0</v>
      </c>
      <c r="AY11" s="45">
        <f t="shared" si="5"/>
        <v>1</v>
      </c>
      <c r="AZ11" s="45">
        <f t="shared" si="6"/>
        <v>0</v>
      </c>
      <c r="BA11" s="45">
        <f t="shared" si="7"/>
        <v>1</v>
      </c>
      <c r="BB11" s="45">
        <f t="shared" si="8"/>
        <v>1</v>
      </c>
      <c r="BC11" s="49">
        <f t="shared" si="9"/>
        <v>0</v>
      </c>
      <c r="BD11" s="50">
        <f t="shared" si="13"/>
        <v>0</v>
      </c>
      <c r="BE11" s="157">
        <f t="shared" si="10"/>
        <v>0</v>
      </c>
      <c r="BF11" s="158">
        <f t="shared" si="11"/>
        <v>0</v>
      </c>
      <c r="BG11" s="48">
        <f t="shared" si="15"/>
        <v>28</v>
      </c>
      <c r="BH11" s="46">
        <f t="shared" si="14"/>
        <v>0</v>
      </c>
      <c r="BI11" s="79">
        <f t="shared" si="16"/>
        <v>240</v>
      </c>
      <c r="BJ11" s="80">
        <v>240</v>
      </c>
      <c r="BK11" s="48">
        <f>COUNTIF($A11:AS11,"7ID/SUP")+COUNTIF($B11:AS11,"7SR")+COUNTIF($B11:$AQ11,"7PRO")+COUNTIF($B11:$AQ11,"7IN")+COUNTIF($B11:$AQ11,"7LIAT")+COUNTIF($B11:$AQ11,"7ID")++COUNTIF($B11:$AQ11,"7")</f>
        <v>0</v>
      </c>
      <c r="BL11" s="81">
        <f t="shared" si="12"/>
        <v>28</v>
      </c>
    </row>
    <row r="12" spans="2:64" ht="17" thickBot="1">
      <c r="B12" s="56" t="s">
        <v>65</v>
      </c>
      <c r="C12" s="57" t="s">
        <v>25</v>
      </c>
      <c r="D12" s="58">
        <v>4</v>
      </c>
      <c r="E12" s="59"/>
      <c r="F12" s="59"/>
      <c r="G12" s="59"/>
      <c r="H12" s="154">
        <v>4</v>
      </c>
      <c r="I12" s="60" t="s">
        <v>42</v>
      </c>
      <c r="J12" s="60" t="s">
        <v>42</v>
      </c>
      <c r="K12" s="159" t="s">
        <v>27</v>
      </c>
      <c r="L12" s="154" t="s">
        <v>34</v>
      </c>
      <c r="M12" s="59"/>
      <c r="N12" s="70" t="s">
        <v>27</v>
      </c>
      <c r="O12" s="60" t="s">
        <v>36</v>
      </c>
      <c r="P12" s="70"/>
      <c r="Q12" s="155"/>
      <c r="R12" s="89" t="s">
        <v>42</v>
      </c>
      <c r="S12" s="93"/>
      <c r="T12" s="60">
        <v>4</v>
      </c>
      <c r="U12" s="60">
        <v>1</v>
      </c>
      <c r="V12" s="60"/>
      <c r="W12" s="70">
        <v>27</v>
      </c>
      <c r="X12" s="70"/>
      <c r="Y12" s="60" t="s">
        <v>28</v>
      </c>
      <c r="Z12" s="160" t="s">
        <v>28</v>
      </c>
      <c r="AA12" s="60" t="s">
        <v>28</v>
      </c>
      <c r="AB12" s="160" t="s">
        <v>28</v>
      </c>
      <c r="AC12" s="60"/>
      <c r="AD12" s="93"/>
      <c r="AE12" s="155"/>
      <c r="AF12" s="82" t="s">
        <v>28</v>
      </c>
      <c r="AG12" s="160" t="s">
        <v>28</v>
      </c>
      <c r="AH12" s="60" t="s">
        <v>28</v>
      </c>
      <c r="AI12" s="160" t="s">
        <v>28</v>
      </c>
      <c r="AJ12" s="60"/>
      <c r="AK12" s="93"/>
      <c r="AL12" s="60"/>
      <c r="AM12" s="60" t="s">
        <v>28</v>
      </c>
      <c r="AN12" s="160" t="s">
        <v>28</v>
      </c>
      <c r="AO12" s="60" t="s">
        <v>28</v>
      </c>
      <c r="AP12" s="160" t="s">
        <v>28</v>
      </c>
      <c r="AQ12" s="60"/>
      <c r="AR12" s="93"/>
      <c r="AS12" s="161"/>
      <c r="AT12" s="76"/>
      <c r="AU12" s="156">
        <f t="shared" si="1"/>
        <v>0</v>
      </c>
      <c r="AV12" s="46">
        <f t="shared" si="2"/>
        <v>0</v>
      </c>
      <c r="AW12" s="47">
        <f t="shared" si="3"/>
        <v>0</v>
      </c>
      <c r="AX12" s="48">
        <f t="shared" si="4"/>
        <v>2</v>
      </c>
      <c r="AY12" s="45">
        <f t="shared" si="5"/>
        <v>0</v>
      </c>
      <c r="AZ12" s="45">
        <f t="shared" si="6"/>
        <v>1</v>
      </c>
      <c r="BA12" s="45">
        <f t="shared" si="7"/>
        <v>0</v>
      </c>
      <c r="BB12" s="45">
        <f t="shared" si="8"/>
        <v>0</v>
      </c>
      <c r="BC12" s="49">
        <f t="shared" si="9"/>
        <v>0</v>
      </c>
      <c r="BD12" s="50">
        <f t="shared" si="13"/>
        <v>0</v>
      </c>
      <c r="BE12" s="157">
        <f t="shared" si="10"/>
        <v>0</v>
      </c>
      <c r="BF12" s="158">
        <f t="shared" si="11"/>
        <v>1</v>
      </c>
      <c r="BG12" s="48">
        <f t="shared" si="15"/>
        <v>12</v>
      </c>
      <c r="BH12" s="46">
        <f t="shared" si="14"/>
        <v>12</v>
      </c>
      <c r="BI12" s="79">
        <f t="shared" si="16"/>
        <v>192</v>
      </c>
      <c r="BJ12" s="162">
        <v>192</v>
      </c>
      <c r="BK12" s="48">
        <f>COUNTIF($A12:AS12,"7ID/SUP")+COUNTIF($B12:AS12,"7SR")+COUNTIF($B12:$AQ12,"7PRO")+COUNTIF($B12:$AQ12,"7IN")+COUNTIF($B12:$AQ12,"7LIAT")+COUNTIF($B12:$AQ12,"7ID")++COUNTIF($B12:$AQ12,"7")</f>
        <v>4</v>
      </c>
      <c r="BL12" s="81">
        <f t="shared" si="12"/>
        <v>7</v>
      </c>
    </row>
    <row r="13" spans="2:64" ht="17" thickBot="1">
      <c r="B13" s="25" t="s">
        <v>66</v>
      </c>
      <c r="C13" s="57" t="s">
        <v>25</v>
      </c>
      <c r="D13" s="163" t="s">
        <v>35</v>
      </c>
      <c r="E13" s="159" t="s">
        <v>35</v>
      </c>
      <c r="F13" s="159" t="s">
        <v>27</v>
      </c>
      <c r="G13" s="159" t="s">
        <v>27</v>
      </c>
      <c r="H13" s="159" t="s">
        <v>27</v>
      </c>
      <c r="I13" s="159" t="s">
        <v>27</v>
      </c>
      <c r="J13" s="159" t="s">
        <v>27</v>
      </c>
      <c r="K13" s="154" t="s">
        <v>26</v>
      </c>
      <c r="L13" s="154" t="s">
        <v>26</v>
      </c>
      <c r="M13" s="154" t="s">
        <v>26</v>
      </c>
      <c r="N13" s="154" t="s">
        <v>26</v>
      </c>
      <c r="O13" s="154" t="s">
        <v>26</v>
      </c>
      <c r="P13" s="59"/>
      <c r="Q13" s="155"/>
      <c r="R13" s="89">
        <v>27</v>
      </c>
      <c r="S13" s="90">
        <v>27</v>
      </c>
      <c r="T13" s="60" t="s">
        <v>35</v>
      </c>
      <c r="U13" s="60" t="s">
        <v>35</v>
      </c>
      <c r="V13" s="60">
        <v>1</v>
      </c>
      <c r="W13" s="60" t="s">
        <v>43</v>
      </c>
      <c r="X13" s="93" t="s">
        <v>43</v>
      </c>
      <c r="Y13" s="60" t="s">
        <v>44</v>
      </c>
      <c r="Z13" s="60">
        <v>1</v>
      </c>
      <c r="AA13" s="60">
        <v>1</v>
      </c>
      <c r="AB13" s="70" t="s">
        <v>27</v>
      </c>
      <c r="AC13" s="70" t="s">
        <v>27</v>
      </c>
      <c r="AD13" s="60"/>
      <c r="AE13" s="155"/>
      <c r="AF13" s="92">
        <v>1</v>
      </c>
      <c r="AG13" s="73" t="s">
        <v>35</v>
      </c>
      <c r="AH13" s="73" t="s">
        <v>35</v>
      </c>
      <c r="AI13" s="73">
        <v>4</v>
      </c>
      <c r="AJ13" s="73">
        <v>4</v>
      </c>
      <c r="AK13" s="73" t="s">
        <v>27</v>
      </c>
      <c r="AL13" s="73" t="s">
        <v>27</v>
      </c>
      <c r="AM13" s="164" t="s">
        <v>45</v>
      </c>
      <c r="AN13" s="164">
        <v>4</v>
      </c>
      <c r="AO13" s="165">
        <v>4</v>
      </c>
      <c r="AP13" s="165">
        <v>4</v>
      </c>
      <c r="AQ13" s="165">
        <v>1</v>
      </c>
      <c r="AR13" s="164" t="s">
        <v>35</v>
      </c>
      <c r="AS13" s="166" t="s">
        <v>35</v>
      </c>
      <c r="AT13" s="76"/>
      <c r="AU13" s="156">
        <f t="shared" si="1"/>
        <v>2</v>
      </c>
      <c r="AV13" s="46">
        <f t="shared" si="2"/>
        <v>1</v>
      </c>
      <c r="AW13" s="47">
        <f t="shared" si="3"/>
        <v>1</v>
      </c>
      <c r="AX13" s="48">
        <f t="shared" si="4"/>
        <v>2</v>
      </c>
      <c r="AY13" s="45">
        <f t="shared" si="5"/>
        <v>0</v>
      </c>
      <c r="AZ13" s="45">
        <f t="shared" si="6"/>
        <v>2</v>
      </c>
      <c r="BA13" s="45">
        <f t="shared" si="7"/>
        <v>0</v>
      </c>
      <c r="BB13" s="45">
        <f t="shared" si="8"/>
        <v>2</v>
      </c>
      <c r="BC13" s="49">
        <f t="shared" si="9"/>
        <v>0</v>
      </c>
      <c r="BD13" s="50">
        <f t="shared" si="13"/>
        <v>0</v>
      </c>
      <c r="BE13" s="157">
        <f t="shared" si="10"/>
        <v>0</v>
      </c>
      <c r="BF13" s="158">
        <f t="shared" si="11"/>
        <v>2</v>
      </c>
      <c r="BG13" s="48">
        <f t="shared" si="15"/>
        <v>23</v>
      </c>
      <c r="BH13" s="46">
        <f t="shared" si="14"/>
        <v>5</v>
      </c>
      <c r="BI13" s="79">
        <f t="shared" si="16"/>
        <v>240</v>
      </c>
      <c r="BJ13" s="80">
        <v>240</v>
      </c>
      <c r="BK13" s="48">
        <f>COUNTIF($A13:AS13,"7ID/SUP")+COUNTIF($B13:AS13,"7SR")+COUNTIF($B13:$AQ13,"7PRO")+COUNTIF($B13:$AQ13,"7IN")+COUNTIF($B13:$AQ13,"7LIAT")+COUNTIF($B13:$AQ13,"7ID")++COUNTIF($B13:$AQ13,"7")</f>
        <v>9</v>
      </c>
      <c r="BL13" s="81">
        <f t="shared" si="12"/>
        <v>12</v>
      </c>
    </row>
    <row r="14" spans="2:64" ht="17" thickBot="1">
      <c r="B14" s="56" t="s">
        <v>67</v>
      </c>
      <c r="C14" s="57" t="s">
        <v>25</v>
      </c>
      <c r="D14" s="153">
        <v>4</v>
      </c>
      <c r="E14" s="154" t="s">
        <v>40</v>
      </c>
      <c r="F14" s="154" t="s">
        <v>35</v>
      </c>
      <c r="G14" s="154" t="s">
        <v>40</v>
      </c>
      <c r="H14" s="154" t="s">
        <v>40</v>
      </c>
      <c r="I14" s="154" t="s">
        <v>41</v>
      </c>
      <c r="J14" s="154"/>
      <c r="K14" s="154" t="s">
        <v>40</v>
      </c>
      <c r="L14" s="154">
        <v>4</v>
      </c>
      <c r="M14" s="167">
        <v>4</v>
      </c>
      <c r="N14" s="167">
        <v>4</v>
      </c>
      <c r="O14" s="167">
        <v>4</v>
      </c>
      <c r="P14" s="59"/>
      <c r="Q14" s="155"/>
      <c r="R14" s="89" t="s">
        <v>46</v>
      </c>
      <c r="S14" s="60">
        <v>4</v>
      </c>
      <c r="T14" s="93">
        <v>4</v>
      </c>
      <c r="U14" s="60" t="s">
        <v>35</v>
      </c>
      <c r="V14" s="60">
        <v>4</v>
      </c>
      <c r="W14" s="60" t="s">
        <v>41</v>
      </c>
      <c r="X14" s="60"/>
      <c r="Y14" s="91">
        <v>4</v>
      </c>
      <c r="Z14" s="91">
        <v>4</v>
      </c>
      <c r="AA14" s="91">
        <v>4</v>
      </c>
      <c r="AB14" s="91">
        <v>4</v>
      </c>
      <c r="AC14" s="91">
        <v>4</v>
      </c>
      <c r="AD14" s="168"/>
      <c r="AE14" s="169"/>
      <c r="AF14" s="92">
        <v>4</v>
      </c>
      <c r="AG14" s="73" t="s">
        <v>9</v>
      </c>
      <c r="AH14" s="73">
        <v>4</v>
      </c>
      <c r="AI14" s="73">
        <v>4</v>
      </c>
      <c r="AJ14" s="73">
        <v>4</v>
      </c>
      <c r="AK14" s="73"/>
      <c r="AL14" s="73"/>
      <c r="AM14" s="74">
        <v>4</v>
      </c>
      <c r="AN14" s="74">
        <v>4</v>
      </c>
      <c r="AO14" s="74">
        <v>4</v>
      </c>
      <c r="AP14" s="74" t="s">
        <v>35</v>
      </c>
      <c r="AQ14" s="74">
        <v>4</v>
      </c>
      <c r="AR14" s="74" t="s">
        <v>41</v>
      </c>
      <c r="AS14" s="170"/>
      <c r="AT14" s="76"/>
      <c r="AU14" s="156">
        <f t="shared" si="1"/>
        <v>1</v>
      </c>
      <c r="AV14" s="46">
        <f t="shared" si="2"/>
        <v>0</v>
      </c>
      <c r="AW14" s="47">
        <f t="shared" si="3"/>
        <v>1</v>
      </c>
      <c r="AX14" s="48">
        <f t="shared" si="4"/>
        <v>1</v>
      </c>
      <c r="AY14" s="45">
        <f t="shared" si="5"/>
        <v>0</v>
      </c>
      <c r="AZ14" s="45">
        <f t="shared" si="6"/>
        <v>1</v>
      </c>
      <c r="BA14" s="45">
        <f t="shared" si="7"/>
        <v>0</v>
      </c>
      <c r="BB14" s="45">
        <f t="shared" si="8"/>
        <v>0</v>
      </c>
      <c r="BC14" s="49">
        <f t="shared" si="9"/>
        <v>1</v>
      </c>
      <c r="BD14" s="50">
        <f t="shared" si="13"/>
        <v>0</v>
      </c>
      <c r="BE14" s="157">
        <f t="shared" si="10"/>
        <v>0</v>
      </c>
      <c r="BF14" s="158">
        <f t="shared" si="11"/>
        <v>0</v>
      </c>
      <c r="BG14" s="48">
        <f t="shared" si="15"/>
        <v>29</v>
      </c>
      <c r="BH14" s="46">
        <f t="shared" si="14"/>
        <v>0</v>
      </c>
      <c r="BI14" s="79">
        <f t="shared" si="16"/>
        <v>240</v>
      </c>
      <c r="BJ14" s="80">
        <v>240</v>
      </c>
      <c r="BK14" s="48">
        <f>COUNTIF($A14:AS14,"7ID/SUP")+COUNTIF($B14:AS14,"7SR")+COUNTIF($B14:$AQ14,"7PRO")+COUNTIF($B14:$AQ14,"7IN")+COUNTIF($B14:$AQ14,"7LIAT")+COUNTIF($B14:$AQ14,"7ID")++COUNTIF($B14:$AQ14,"7")</f>
        <v>0</v>
      </c>
      <c r="BL14" s="81">
        <f t="shared" si="12"/>
        <v>27</v>
      </c>
    </row>
    <row r="15" spans="2:64" ht="17" thickBot="1">
      <c r="B15" s="25" t="s">
        <v>68</v>
      </c>
      <c r="C15" s="57" t="s">
        <v>25</v>
      </c>
      <c r="D15" s="82">
        <v>1</v>
      </c>
      <c r="E15" s="59">
        <v>1</v>
      </c>
      <c r="F15" s="59">
        <v>1</v>
      </c>
      <c r="G15" s="154">
        <v>1</v>
      </c>
      <c r="H15" s="154">
        <v>1</v>
      </c>
      <c r="I15" s="154"/>
      <c r="J15" s="171"/>
      <c r="K15" s="159">
        <v>1</v>
      </c>
      <c r="L15" s="159" t="s">
        <v>27</v>
      </c>
      <c r="M15" s="159" t="s">
        <v>27</v>
      </c>
      <c r="N15" s="154" t="s">
        <v>34</v>
      </c>
      <c r="O15" s="154" t="s">
        <v>9</v>
      </c>
      <c r="P15" s="154"/>
      <c r="Q15" s="172"/>
      <c r="R15" s="173" t="s">
        <v>37</v>
      </c>
      <c r="S15" s="154" t="s">
        <v>40</v>
      </c>
      <c r="T15" s="159" t="s">
        <v>27</v>
      </c>
      <c r="U15" s="154" t="s">
        <v>35</v>
      </c>
      <c r="V15" s="154" t="s">
        <v>35</v>
      </c>
      <c r="W15" s="159" t="s">
        <v>37</v>
      </c>
      <c r="X15" s="159" t="s">
        <v>37</v>
      </c>
      <c r="Y15" s="154" t="s">
        <v>47</v>
      </c>
      <c r="Z15" s="154" t="s">
        <v>47</v>
      </c>
      <c r="AA15" s="154">
        <v>1</v>
      </c>
      <c r="AB15" s="171">
        <v>1</v>
      </c>
      <c r="AC15" s="154">
        <v>1</v>
      </c>
      <c r="AD15" s="159"/>
      <c r="AE15" s="172"/>
      <c r="AF15" s="174" t="s">
        <v>27</v>
      </c>
      <c r="AG15" s="175" t="s">
        <v>27</v>
      </c>
      <c r="AH15" s="73" t="s">
        <v>9</v>
      </c>
      <c r="AI15" s="165" t="s">
        <v>35</v>
      </c>
      <c r="AJ15" s="165" t="s">
        <v>35</v>
      </c>
      <c r="AK15" s="175" t="s">
        <v>37</v>
      </c>
      <c r="AL15" s="164" t="s">
        <v>43</v>
      </c>
      <c r="AM15" s="73">
        <v>1</v>
      </c>
      <c r="AN15" s="73">
        <v>27</v>
      </c>
      <c r="AO15" s="175">
        <v>27</v>
      </c>
      <c r="AP15" s="175" t="s">
        <v>35</v>
      </c>
      <c r="AQ15" s="175" t="s">
        <v>35</v>
      </c>
      <c r="AR15" s="175" t="s">
        <v>37</v>
      </c>
      <c r="AS15" s="176" t="s">
        <v>37</v>
      </c>
      <c r="AT15" s="76"/>
      <c r="AU15" s="156">
        <f t="shared" si="1"/>
        <v>2</v>
      </c>
      <c r="AV15" s="46">
        <f t="shared" si="2"/>
        <v>1</v>
      </c>
      <c r="AW15" s="47">
        <f t="shared" si="3"/>
        <v>1</v>
      </c>
      <c r="AX15" s="48">
        <f t="shared" si="4"/>
        <v>0</v>
      </c>
      <c r="AY15" s="45">
        <f t="shared" si="5"/>
        <v>0</v>
      </c>
      <c r="AZ15" s="45">
        <f t="shared" si="6"/>
        <v>2</v>
      </c>
      <c r="BA15" s="45">
        <f t="shared" si="7"/>
        <v>0</v>
      </c>
      <c r="BB15" s="45">
        <f t="shared" si="8"/>
        <v>2</v>
      </c>
      <c r="BC15" s="49">
        <f t="shared" si="9"/>
        <v>2</v>
      </c>
      <c r="BD15" s="50">
        <f t="shared" si="13"/>
        <v>0</v>
      </c>
      <c r="BE15" s="157">
        <v>3</v>
      </c>
      <c r="BF15" s="158">
        <f t="shared" si="11"/>
        <v>2</v>
      </c>
      <c r="BG15" s="48">
        <f t="shared" si="15"/>
        <v>28</v>
      </c>
      <c r="BH15" s="46">
        <f t="shared" si="14"/>
        <v>0</v>
      </c>
      <c r="BI15" s="79">
        <f t="shared" si="16"/>
        <v>240</v>
      </c>
      <c r="BJ15" s="80">
        <v>240</v>
      </c>
      <c r="BK15" s="48">
        <f>COUNTIF($A15:AS15,"7ID/SUP")+COUNTIF($B15:AS15,"7SR")+COUNTIF($B15:$AQ15,"7PRO")+COUNTIF($B15:$AQ15,"7IN")+COUNTIF($B15:$AQ15,"7LIAT")+COUNTIF($B15:$AQ15,"7ID")++COUNTIF($B15:$AQ15,"7")</f>
        <v>6</v>
      </c>
      <c r="BL15" s="81">
        <f t="shared" si="12"/>
        <v>18</v>
      </c>
    </row>
    <row r="16" spans="2:64" ht="17" thickBot="1">
      <c r="B16" s="56" t="s">
        <v>69</v>
      </c>
      <c r="C16" s="177" t="s">
        <v>25</v>
      </c>
      <c r="D16" s="82">
        <v>1</v>
      </c>
      <c r="E16" s="60">
        <v>1</v>
      </c>
      <c r="F16" s="60">
        <v>1</v>
      </c>
      <c r="G16" s="60">
        <v>1</v>
      </c>
      <c r="H16" s="60">
        <v>1</v>
      </c>
      <c r="I16" s="60"/>
      <c r="J16" s="60"/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84"/>
      <c r="Q16" s="178"/>
      <c r="R16" s="179" t="s">
        <v>46</v>
      </c>
      <c r="S16" s="59">
        <v>1</v>
      </c>
      <c r="T16" s="59">
        <v>4</v>
      </c>
      <c r="U16" s="59">
        <v>4</v>
      </c>
      <c r="V16" s="59">
        <v>4</v>
      </c>
      <c r="W16" s="180"/>
      <c r="X16" s="59"/>
      <c r="Y16" s="59">
        <v>1</v>
      </c>
      <c r="Z16" s="59" t="s">
        <v>9</v>
      </c>
      <c r="AA16" s="84" t="s">
        <v>27</v>
      </c>
      <c r="AB16" s="59" t="s">
        <v>34</v>
      </c>
      <c r="AC16" s="181" t="s">
        <v>36</v>
      </c>
      <c r="AD16" s="59"/>
      <c r="AE16" s="182"/>
      <c r="AF16" s="92">
        <v>4</v>
      </c>
      <c r="AG16" s="73">
        <v>1</v>
      </c>
      <c r="AH16" s="165" t="s">
        <v>35</v>
      </c>
      <c r="AI16" s="73" t="s">
        <v>35</v>
      </c>
      <c r="AJ16" s="73">
        <v>1</v>
      </c>
      <c r="AK16" s="164" t="s">
        <v>42</v>
      </c>
      <c r="AL16" s="164">
        <v>27</v>
      </c>
      <c r="AM16" s="73" t="s">
        <v>35</v>
      </c>
      <c r="AN16" s="73" t="s">
        <v>35</v>
      </c>
      <c r="AO16" s="73" t="s">
        <v>9</v>
      </c>
      <c r="AP16" s="73">
        <v>1</v>
      </c>
      <c r="AQ16" s="73">
        <v>1</v>
      </c>
      <c r="AR16" s="73" t="s">
        <v>48</v>
      </c>
      <c r="AS16" s="75" t="s">
        <v>48</v>
      </c>
      <c r="AT16" s="76"/>
      <c r="AU16" s="156">
        <f t="shared" si="1"/>
        <v>2</v>
      </c>
      <c r="AV16" s="46">
        <f t="shared" si="2"/>
        <v>0</v>
      </c>
      <c r="AW16" s="47">
        <f t="shared" si="3"/>
        <v>2</v>
      </c>
      <c r="AX16" s="48">
        <f t="shared" si="4"/>
        <v>0</v>
      </c>
      <c r="AY16" s="45">
        <f t="shared" si="5"/>
        <v>0</v>
      </c>
      <c r="AZ16" s="45">
        <f t="shared" si="6"/>
        <v>0</v>
      </c>
      <c r="BA16" s="45">
        <f t="shared" si="7"/>
        <v>0</v>
      </c>
      <c r="BB16" s="45">
        <f t="shared" si="8"/>
        <v>2</v>
      </c>
      <c r="BC16" s="49">
        <f t="shared" si="9"/>
        <v>2</v>
      </c>
      <c r="BD16" s="50">
        <f t="shared" si="13"/>
        <v>0</v>
      </c>
      <c r="BE16" s="157">
        <f>BD16/2</f>
        <v>0</v>
      </c>
      <c r="BF16" s="158">
        <f t="shared" si="11"/>
        <v>1</v>
      </c>
      <c r="BG16" s="48">
        <f t="shared" si="15"/>
        <v>28</v>
      </c>
      <c r="BH16" s="46">
        <f t="shared" si="14"/>
        <v>0</v>
      </c>
      <c r="BI16" s="79">
        <f t="shared" si="16"/>
        <v>240</v>
      </c>
      <c r="BJ16" s="80">
        <v>240</v>
      </c>
      <c r="BK16" s="48">
        <f>COUNTIF($A16:AS16,"7ID/SUP")+COUNTIF($B16:AS16,"7SR")+COUNTIF($B16:$AQ16,"7PRO")+COUNTIF($B16:$AQ16,"7IN")+COUNTIF($B16:$AQ16,"7LIAT")+COUNTIF($B16:$AQ16,"7ID")++COUNTIF($B16:$AQ16,"7")</f>
        <v>3</v>
      </c>
      <c r="BL16" s="81">
        <f t="shared" si="12"/>
        <v>21</v>
      </c>
    </row>
    <row r="17" spans="2:64" ht="17" thickBot="1">
      <c r="B17" s="25" t="s">
        <v>70</v>
      </c>
      <c r="C17" s="57" t="s">
        <v>25</v>
      </c>
      <c r="D17" s="163" t="s">
        <v>27</v>
      </c>
      <c r="E17" s="154"/>
      <c r="F17" s="154" t="s">
        <v>40</v>
      </c>
      <c r="G17" s="154">
        <v>4</v>
      </c>
      <c r="H17" s="154"/>
      <c r="I17" s="59"/>
      <c r="J17" s="84">
        <v>27</v>
      </c>
      <c r="K17" s="159" t="s">
        <v>35</v>
      </c>
      <c r="L17" s="154" t="s">
        <v>35</v>
      </c>
      <c r="M17" s="154">
        <v>4</v>
      </c>
      <c r="N17" s="154"/>
      <c r="O17" s="154">
        <v>4</v>
      </c>
      <c r="P17" s="59" t="s">
        <v>42</v>
      </c>
      <c r="Q17" s="183" t="s">
        <v>42</v>
      </c>
      <c r="R17" s="179" t="s">
        <v>26</v>
      </c>
      <c r="S17" s="61" t="s">
        <v>26</v>
      </c>
      <c r="T17" s="59" t="s">
        <v>26</v>
      </c>
      <c r="U17" s="61" t="s">
        <v>26</v>
      </c>
      <c r="V17" s="59"/>
      <c r="W17" s="181"/>
      <c r="X17" s="59"/>
      <c r="Y17" s="59" t="s">
        <v>26</v>
      </c>
      <c r="Z17" s="61" t="s">
        <v>26</v>
      </c>
      <c r="AA17" s="59" t="s">
        <v>26</v>
      </c>
      <c r="AB17" s="61" t="s">
        <v>26</v>
      </c>
      <c r="AC17" s="59"/>
      <c r="AD17" s="181"/>
      <c r="AE17" s="184"/>
      <c r="AF17" s="92" t="s">
        <v>26</v>
      </c>
      <c r="AG17" s="185" t="s">
        <v>26</v>
      </c>
      <c r="AH17" s="73" t="s">
        <v>26</v>
      </c>
      <c r="AI17" s="185" t="s">
        <v>26</v>
      </c>
      <c r="AJ17" s="73"/>
      <c r="AK17" s="164"/>
      <c r="AL17" s="73"/>
      <c r="AM17" s="164">
        <v>27</v>
      </c>
      <c r="AN17" s="164"/>
      <c r="AO17" s="73"/>
      <c r="AP17" s="73"/>
      <c r="AQ17" s="175" t="s">
        <v>27</v>
      </c>
      <c r="AR17" s="175" t="s">
        <v>27</v>
      </c>
      <c r="AS17" s="176" t="s">
        <v>27</v>
      </c>
      <c r="AT17" s="76"/>
      <c r="AU17" s="156">
        <f t="shared" si="1"/>
        <v>0</v>
      </c>
      <c r="AV17" s="46">
        <f t="shared" si="2"/>
        <v>0</v>
      </c>
      <c r="AW17" s="47">
        <f t="shared" si="3"/>
        <v>0</v>
      </c>
      <c r="AX17" s="48">
        <f t="shared" si="4"/>
        <v>1</v>
      </c>
      <c r="AY17" s="45">
        <f t="shared" si="5"/>
        <v>2</v>
      </c>
      <c r="AZ17" s="45">
        <f t="shared" si="6"/>
        <v>0</v>
      </c>
      <c r="BA17" s="45">
        <f t="shared" si="7"/>
        <v>0</v>
      </c>
      <c r="BB17" s="45">
        <f t="shared" si="8"/>
        <v>0</v>
      </c>
      <c r="BC17" s="49">
        <f t="shared" si="9"/>
        <v>2</v>
      </c>
      <c r="BD17" s="50">
        <f t="shared" si="13"/>
        <v>0</v>
      </c>
      <c r="BE17" s="157">
        <v>2</v>
      </c>
      <c r="BF17" s="158">
        <f t="shared" si="11"/>
        <v>2</v>
      </c>
      <c r="BG17" s="48">
        <f>COUNTIF(D17:AS17,"7ID/SUP")+COUNTIF(D17:AS17,"1PL")+COUNTIF(D17:AS17,"1ID")+COUNTIF(D17:AS17,"1SR")+COUNTIF(D17:AS17,"28")+COUNTIF(D17:AS17,"27")+COUNTIF(D17:AS17,"4ID")+COUNTIF(D17:AS17,"4TB")+COUNTIF(D17:AS17,"7SR")+COUNTIF(D17:AS17,"7PRO")+COUNTIF(D17:AS17,"1PRO")+COUNTIF(D17:AS17,"4PL")+COUNTIF(D17:AS17,"1IN")+COUNTIF(D17:AS17,"7IN")+COUNTIF(D17:AS17,"4SR")+COUNTIF(D17:AS17,"4")+COUNTIF(D17:AS17,"1")+COUNTIF(D17:AS17,"3")+COUNTIF(D17:AS17,"7LIAT")+COUNTIF(D17:AS17,"1ID/SUP")+COUNTIF(D17:AS17,"7ID")+COUNTIF(D17:AS17,"7")+COUNTIF(D17:AS17,"PH")</f>
        <v>12</v>
      </c>
      <c r="BH17" s="46">
        <f t="shared" si="14"/>
        <v>12</v>
      </c>
      <c r="BI17" s="79">
        <f t="shared" si="16"/>
        <v>192</v>
      </c>
      <c r="BJ17" s="162">
        <v>192</v>
      </c>
      <c r="BK17" s="48">
        <f>COUNTIF($A17:AS17,"7ID/SUP")+COUNTIF($B17:AS17,"7SR")+COUNTIF($B17:$AQ17,"7PRO")+COUNTIF($B17:$AQ17,"7IN")+COUNTIF($B17:$AQ17,"7LIAT")+COUNTIF($B17:$AQ17,"7ID")++COUNTIF($B17:$AQ17,"7")</f>
        <v>4</v>
      </c>
      <c r="BL17" s="81">
        <f t="shared" si="12"/>
        <v>6</v>
      </c>
    </row>
    <row r="18" spans="2:64" ht="17" thickBot="1">
      <c r="B18" s="56" t="s">
        <v>71</v>
      </c>
      <c r="C18" s="57" t="s">
        <v>25</v>
      </c>
      <c r="D18" s="58">
        <v>1</v>
      </c>
      <c r="E18" s="59">
        <v>1</v>
      </c>
      <c r="F18" s="59">
        <v>1</v>
      </c>
      <c r="G18" s="59"/>
      <c r="H18" s="59"/>
      <c r="I18" s="60"/>
      <c r="J18" s="60"/>
      <c r="K18" s="59"/>
      <c r="L18" s="59"/>
      <c r="M18" s="59">
        <v>27</v>
      </c>
      <c r="N18" s="59"/>
      <c r="O18" s="60"/>
      <c r="P18" s="186" t="s">
        <v>43</v>
      </c>
      <c r="Q18" s="187" t="s">
        <v>43</v>
      </c>
      <c r="R18" s="188"/>
      <c r="S18" s="189"/>
      <c r="T18" s="60"/>
      <c r="U18" s="60">
        <v>1</v>
      </c>
      <c r="V18" s="60"/>
      <c r="W18" s="70" t="s">
        <v>27</v>
      </c>
      <c r="X18" s="70" t="s">
        <v>27</v>
      </c>
      <c r="Y18" s="60" t="s">
        <v>34</v>
      </c>
      <c r="Z18" s="189"/>
      <c r="AA18" s="93" t="s">
        <v>34</v>
      </c>
      <c r="AB18" s="190" t="s">
        <v>35</v>
      </c>
      <c r="AC18" s="191">
        <v>1</v>
      </c>
      <c r="AD18" s="189"/>
      <c r="AE18" s="192"/>
      <c r="AF18" s="92" t="s">
        <v>26</v>
      </c>
      <c r="AG18" s="185" t="s">
        <v>26</v>
      </c>
      <c r="AH18" s="185" t="s">
        <v>26</v>
      </c>
      <c r="AI18" s="73"/>
      <c r="AJ18" s="164"/>
      <c r="AK18" s="164"/>
      <c r="AL18" s="73"/>
      <c r="AM18" s="73" t="s">
        <v>26</v>
      </c>
      <c r="AN18" s="185" t="s">
        <v>26</v>
      </c>
      <c r="AO18" s="185" t="s">
        <v>26</v>
      </c>
      <c r="AP18" s="73"/>
      <c r="AQ18" s="164"/>
      <c r="AR18" s="164"/>
      <c r="AS18" s="75"/>
      <c r="AT18" s="76"/>
      <c r="AU18" s="156">
        <f t="shared" si="1"/>
        <v>0</v>
      </c>
      <c r="AV18" s="46">
        <f t="shared" si="2"/>
        <v>0</v>
      </c>
      <c r="AW18" s="47">
        <f t="shared" si="3"/>
        <v>0</v>
      </c>
      <c r="AX18" s="48">
        <f t="shared" si="4"/>
        <v>0</v>
      </c>
      <c r="AY18" s="45">
        <f t="shared" si="5"/>
        <v>2</v>
      </c>
      <c r="AZ18" s="45">
        <f t="shared" si="6"/>
        <v>2</v>
      </c>
      <c r="BA18" s="45">
        <f t="shared" si="7"/>
        <v>0</v>
      </c>
      <c r="BB18" s="45">
        <f t="shared" si="8"/>
        <v>0</v>
      </c>
      <c r="BC18" s="49">
        <f t="shared" si="9"/>
        <v>0</v>
      </c>
      <c r="BD18" s="50">
        <f t="shared" si="13"/>
        <v>0</v>
      </c>
      <c r="BE18" s="157">
        <f>BD18/2</f>
        <v>0</v>
      </c>
      <c r="BF18" s="158">
        <f t="shared" si="11"/>
        <v>1</v>
      </c>
      <c r="BG18" s="48">
        <f t="shared" si="15"/>
        <v>12</v>
      </c>
      <c r="BH18" s="46">
        <f t="shared" si="14"/>
        <v>6</v>
      </c>
      <c r="BI18" s="79">
        <f t="shared" si="16"/>
        <v>144</v>
      </c>
      <c r="BJ18" s="80">
        <v>144</v>
      </c>
      <c r="BK18" s="48">
        <f>COUNTIF($A18:AS18,"7ID/SUP")+COUNTIF($B18:AS18,"7SR")+COUNTIF($B18:$AQ18,"7PRO")+COUNTIF($B18:$AQ18,"7IN")+COUNTIF($B18:$AQ18,"7LIAT")+COUNTIF($B18:$AQ18,"7ID")++COUNTIF($B18:$AQ18,"7")</f>
        <v>4</v>
      </c>
      <c r="BL18" s="81">
        <f t="shared" si="12"/>
        <v>7</v>
      </c>
    </row>
    <row r="19" spans="2:64" ht="17" thickBot="1">
      <c r="B19" s="25" t="s">
        <v>72</v>
      </c>
      <c r="C19" s="57" t="s">
        <v>25</v>
      </c>
      <c r="D19" s="82"/>
      <c r="E19" s="70" t="s">
        <v>27</v>
      </c>
      <c r="F19" s="60"/>
      <c r="G19" s="59" t="s">
        <v>34</v>
      </c>
      <c r="H19" s="59" t="s">
        <v>36</v>
      </c>
      <c r="I19" s="181"/>
      <c r="J19" s="59"/>
      <c r="K19" s="191"/>
      <c r="L19" s="60"/>
      <c r="M19" s="60"/>
      <c r="N19" s="59"/>
      <c r="O19" s="84">
        <v>1</v>
      </c>
      <c r="P19" s="84" t="s">
        <v>37</v>
      </c>
      <c r="Q19" s="178" t="s">
        <v>37</v>
      </c>
      <c r="R19" s="193" t="s">
        <v>43</v>
      </c>
      <c r="S19" s="194">
        <v>1</v>
      </c>
      <c r="T19" s="59"/>
      <c r="U19" s="84" t="s">
        <v>27</v>
      </c>
      <c r="V19" s="59"/>
      <c r="W19" s="181"/>
      <c r="X19" s="59"/>
      <c r="Y19" s="84" t="s">
        <v>27</v>
      </c>
      <c r="Z19" s="84" t="s">
        <v>27</v>
      </c>
      <c r="AA19" s="59"/>
      <c r="AB19" s="59"/>
      <c r="AC19" s="59">
        <v>4</v>
      </c>
      <c r="AD19" s="59"/>
      <c r="AE19" s="183"/>
      <c r="AF19" s="92">
        <v>27</v>
      </c>
      <c r="AG19" s="73">
        <v>27</v>
      </c>
      <c r="AH19" s="73"/>
      <c r="AI19" s="73"/>
      <c r="AJ19" s="73"/>
      <c r="AK19" s="73"/>
      <c r="AL19" s="164" t="s">
        <v>42</v>
      </c>
      <c r="AM19" s="73">
        <v>4</v>
      </c>
      <c r="AN19" s="73"/>
      <c r="AO19" s="73"/>
      <c r="AP19" s="73">
        <v>1</v>
      </c>
      <c r="AQ19" s="73">
        <v>1</v>
      </c>
      <c r="AR19" s="73"/>
      <c r="AS19" s="75"/>
      <c r="AT19" s="76"/>
      <c r="AU19" s="156">
        <f t="shared" si="1"/>
        <v>0</v>
      </c>
      <c r="AV19" s="46">
        <f t="shared" si="2"/>
        <v>0</v>
      </c>
      <c r="AW19" s="47">
        <f t="shared" si="3"/>
        <v>0</v>
      </c>
      <c r="AX19" s="48">
        <f t="shared" si="4"/>
        <v>0</v>
      </c>
      <c r="AY19" s="45">
        <f t="shared" si="5"/>
        <v>2</v>
      </c>
      <c r="AZ19" s="45">
        <f t="shared" si="6"/>
        <v>0</v>
      </c>
      <c r="BA19" s="45">
        <f t="shared" si="7"/>
        <v>0</v>
      </c>
      <c r="BB19" s="45">
        <f t="shared" si="8"/>
        <v>1</v>
      </c>
      <c r="BC19" s="49">
        <f t="shared" si="9"/>
        <v>0</v>
      </c>
      <c r="BD19" s="50">
        <f t="shared" si="13"/>
        <v>0</v>
      </c>
      <c r="BE19" s="157">
        <v>2</v>
      </c>
      <c r="BF19" s="158">
        <f t="shared" si="11"/>
        <v>2</v>
      </c>
      <c r="BG19" s="48">
        <f t="shared" si="15"/>
        <v>18</v>
      </c>
      <c r="BH19" s="46">
        <f t="shared" si="14"/>
        <v>0</v>
      </c>
      <c r="BI19" s="79">
        <f t="shared" si="16"/>
        <v>144</v>
      </c>
      <c r="BJ19" s="80">
        <v>144</v>
      </c>
      <c r="BK19" s="48">
        <f>COUNTIF($A19:AS19,"7ID/SUP")+COUNTIF($B19:AS19,"7SR")+COUNTIF($B19:$AQ19,"7PRO")+COUNTIF($B19:$AQ19,"7IN")+COUNTIF($B19:$AQ19,"7LIAT")+COUNTIF($B19:$AQ19,"7ID")++COUNTIF($B19:$AQ19,"7")</f>
        <v>6</v>
      </c>
      <c r="BL19" s="81">
        <f t="shared" si="12"/>
        <v>10</v>
      </c>
    </row>
    <row r="20" spans="2:64" ht="17" thickBot="1">
      <c r="B20" s="56" t="s">
        <v>73</v>
      </c>
      <c r="C20" s="57" t="s">
        <v>25</v>
      </c>
      <c r="D20" s="82"/>
      <c r="E20" s="60"/>
      <c r="F20" s="60">
        <v>4</v>
      </c>
      <c r="G20" s="60"/>
      <c r="H20" s="60"/>
      <c r="I20" s="59" t="s">
        <v>48</v>
      </c>
      <c r="J20" s="59" t="s">
        <v>48</v>
      </c>
      <c r="K20" s="60" t="s">
        <v>26</v>
      </c>
      <c r="L20" s="60" t="s">
        <v>26</v>
      </c>
      <c r="M20" s="60" t="s">
        <v>26</v>
      </c>
      <c r="N20" s="60"/>
      <c r="O20" s="60"/>
      <c r="P20" s="180"/>
      <c r="Q20" s="182"/>
      <c r="R20" s="195"/>
      <c r="S20" s="84" t="s">
        <v>27</v>
      </c>
      <c r="T20" s="84"/>
      <c r="U20" s="180"/>
      <c r="V20" s="180"/>
      <c r="W20" s="181" t="s">
        <v>48</v>
      </c>
      <c r="X20" s="59" t="s">
        <v>48</v>
      </c>
      <c r="Y20" s="181">
        <v>4</v>
      </c>
      <c r="Z20" s="181">
        <v>4</v>
      </c>
      <c r="AA20" s="181">
        <v>4</v>
      </c>
      <c r="AB20" s="180"/>
      <c r="AC20" s="59"/>
      <c r="AD20" s="59"/>
      <c r="AE20" s="182"/>
      <c r="AF20" s="92"/>
      <c r="AG20" s="73">
        <v>4</v>
      </c>
      <c r="AH20" s="73">
        <v>4</v>
      </c>
      <c r="AI20" s="73"/>
      <c r="AJ20" s="73"/>
      <c r="AK20" s="72">
        <v>27</v>
      </c>
      <c r="AL20" s="73"/>
      <c r="AM20" s="164"/>
      <c r="AN20" s="164">
        <v>4</v>
      </c>
      <c r="AO20" s="164">
        <v>4</v>
      </c>
      <c r="AP20" s="164"/>
      <c r="AQ20" s="164">
        <v>4</v>
      </c>
      <c r="AR20" s="164"/>
      <c r="AS20" s="166"/>
      <c r="AT20" s="76"/>
      <c r="AU20" s="156">
        <f t="shared" si="1"/>
        <v>0</v>
      </c>
      <c r="AV20" s="46">
        <f t="shared" si="2"/>
        <v>0</v>
      </c>
      <c r="AW20" s="47">
        <f t="shared" si="3"/>
        <v>0</v>
      </c>
      <c r="AX20" s="48">
        <f t="shared" si="4"/>
        <v>2</v>
      </c>
      <c r="AY20" s="45">
        <f t="shared" si="5"/>
        <v>0</v>
      </c>
      <c r="AZ20" s="45">
        <f t="shared" si="6"/>
        <v>2</v>
      </c>
      <c r="BA20" s="45">
        <f t="shared" si="7"/>
        <v>0</v>
      </c>
      <c r="BB20" s="45">
        <f t="shared" si="8"/>
        <v>1</v>
      </c>
      <c r="BC20" s="49">
        <f t="shared" si="9"/>
        <v>0</v>
      </c>
      <c r="BD20" s="50">
        <f t="shared" si="13"/>
        <v>0</v>
      </c>
      <c r="BE20" s="157">
        <f>BD20/2</f>
        <v>0</v>
      </c>
      <c r="BF20" s="158">
        <f t="shared" si="11"/>
        <v>1</v>
      </c>
      <c r="BG20" s="48">
        <f t="shared" si="15"/>
        <v>15</v>
      </c>
      <c r="BH20" s="46">
        <f t="shared" si="14"/>
        <v>3</v>
      </c>
      <c r="BI20" s="79">
        <f t="shared" si="16"/>
        <v>144</v>
      </c>
      <c r="BJ20" s="80">
        <v>144</v>
      </c>
      <c r="BK20" s="48">
        <f>COUNTIF($A20:AS20,"7ID/SUP")+COUNTIF($B20:AS20,"7SR")+COUNTIF($B20:$AQ20,"7PRO")+COUNTIF($B20:$AQ20,"7IN")+COUNTIF($B20:$AQ20,"7LIAT")+COUNTIF($B20:$AQ20,"7ID")++COUNTIF($B20:$AQ20,"7")</f>
        <v>1</v>
      </c>
      <c r="BL20" s="81">
        <f t="shared" si="12"/>
        <v>13</v>
      </c>
    </row>
    <row r="21" spans="2:64" ht="17" thickBot="1">
      <c r="B21" s="25" t="s">
        <v>74</v>
      </c>
      <c r="C21" s="57" t="s">
        <v>25</v>
      </c>
      <c r="D21" s="82" t="s">
        <v>35</v>
      </c>
      <c r="E21" s="59" t="s">
        <v>35</v>
      </c>
      <c r="F21" s="59">
        <v>1</v>
      </c>
      <c r="G21" s="59">
        <v>1</v>
      </c>
      <c r="H21" s="59"/>
      <c r="I21" s="84" t="s">
        <v>37</v>
      </c>
      <c r="J21" s="84" t="s">
        <v>37</v>
      </c>
      <c r="K21" s="60">
        <v>1</v>
      </c>
      <c r="L21" s="59">
        <v>1</v>
      </c>
      <c r="M21" s="59">
        <v>1</v>
      </c>
      <c r="N21" s="59"/>
      <c r="O21" s="59">
        <v>1</v>
      </c>
      <c r="P21" s="59"/>
      <c r="Q21" s="183"/>
      <c r="R21" s="196" t="s">
        <v>48</v>
      </c>
      <c r="S21" s="96">
        <v>1</v>
      </c>
      <c r="T21" s="96">
        <v>1</v>
      </c>
      <c r="U21" s="168"/>
      <c r="V21" s="197" t="s">
        <v>27</v>
      </c>
      <c r="W21" s="59"/>
      <c r="X21" s="59">
        <v>27</v>
      </c>
      <c r="Y21" s="59"/>
      <c r="Z21" s="59"/>
      <c r="AA21" s="59"/>
      <c r="AB21" s="181">
        <v>4</v>
      </c>
      <c r="AC21" s="181"/>
      <c r="AD21" s="84" t="s">
        <v>27</v>
      </c>
      <c r="AE21" s="178" t="s">
        <v>27</v>
      </c>
      <c r="AF21" s="92"/>
      <c r="AG21" s="73"/>
      <c r="AH21" s="73">
        <v>1</v>
      </c>
      <c r="AI21" s="73">
        <v>1</v>
      </c>
      <c r="AJ21" s="73">
        <v>1</v>
      </c>
      <c r="AK21" s="73" t="s">
        <v>43</v>
      </c>
      <c r="AL21" s="73"/>
      <c r="AM21" s="175" t="s">
        <v>34</v>
      </c>
      <c r="AN21" s="175" t="s">
        <v>34</v>
      </c>
      <c r="AO21" s="175" t="s">
        <v>34</v>
      </c>
      <c r="AP21" s="72">
        <v>27</v>
      </c>
      <c r="AQ21" s="73"/>
      <c r="AR21" s="175"/>
      <c r="AS21" s="75"/>
      <c r="AT21" s="76"/>
      <c r="AU21" s="156">
        <f t="shared" si="1"/>
        <v>0</v>
      </c>
      <c r="AV21" s="46">
        <f t="shared" si="2"/>
        <v>0</v>
      </c>
      <c r="AW21" s="47">
        <f t="shared" si="3"/>
        <v>0</v>
      </c>
      <c r="AX21" s="48">
        <f t="shared" si="4"/>
        <v>2</v>
      </c>
      <c r="AY21" s="45">
        <f t="shared" si="5"/>
        <v>0</v>
      </c>
      <c r="AZ21" s="45">
        <f t="shared" si="6"/>
        <v>1</v>
      </c>
      <c r="BA21" s="45">
        <f t="shared" si="7"/>
        <v>2</v>
      </c>
      <c r="BB21" s="45">
        <f t="shared" si="8"/>
        <v>1</v>
      </c>
      <c r="BC21" s="49">
        <f t="shared" si="9"/>
        <v>0</v>
      </c>
      <c r="BD21" s="50">
        <f t="shared" si="13"/>
        <v>0</v>
      </c>
      <c r="BE21" s="157">
        <v>2</v>
      </c>
      <c r="BF21" s="158">
        <f t="shared" si="11"/>
        <v>2</v>
      </c>
      <c r="BG21" s="48">
        <f t="shared" si="15"/>
        <v>24</v>
      </c>
      <c r="BH21" s="46">
        <f t="shared" si="14"/>
        <v>0</v>
      </c>
      <c r="BI21" s="79">
        <f t="shared" si="16"/>
        <v>192</v>
      </c>
      <c r="BJ21" s="162">
        <v>192</v>
      </c>
      <c r="BK21" s="48">
        <f>COUNTIF($A21:AS21,"7ID/SUP")+COUNTIF($B21:AS21,"7SR")+COUNTIF($B21:$AQ21,"7PRO")+COUNTIF($B21:$AQ21,"7IN")+COUNTIF($B21:$AQ21,"7LIAT")+COUNTIF($B21:$AQ21,"7ID")++COUNTIF($B21:$AQ21,"7")</f>
        <v>6</v>
      </c>
      <c r="BL21" s="81">
        <f t="shared" si="12"/>
        <v>16</v>
      </c>
    </row>
    <row r="22" spans="2:64" ht="17" thickBot="1">
      <c r="B22" s="56" t="s">
        <v>75</v>
      </c>
      <c r="C22" s="97" t="s">
        <v>25</v>
      </c>
      <c r="D22" s="198" t="s">
        <v>28</v>
      </c>
      <c r="E22" s="199" t="s">
        <v>28</v>
      </c>
      <c r="F22" s="99" t="s">
        <v>28</v>
      </c>
      <c r="G22" s="199" t="s">
        <v>28</v>
      </c>
      <c r="H22" s="99" t="s">
        <v>28</v>
      </c>
      <c r="I22" s="110"/>
      <c r="J22" s="110"/>
      <c r="K22" s="99" t="s">
        <v>28</v>
      </c>
      <c r="L22" s="99" t="s">
        <v>28</v>
      </c>
      <c r="M22" s="199" t="s">
        <v>28</v>
      </c>
      <c r="N22" s="99" t="s">
        <v>28</v>
      </c>
      <c r="O22" s="99" t="s">
        <v>28</v>
      </c>
      <c r="P22" s="110"/>
      <c r="Q22" s="200"/>
      <c r="R22" s="198" t="s">
        <v>26</v>
      </c>
      <c r="S22" s="99" t="s">
        <v>26</v>
      </c>
      <c r="T22" s="99" t="s">
        <v>26</v>
      </c>
      <c r="U22" s="109" t="s">
        <v>26</v>
      </c>
      <c r="V22" s="99" t="s">
        <v>26</v>
      </c>
      <c r="W22" s="99"/>
      <c r="X22" s="99"/>
      <c r="Y22" s="201">
        <v>4</v>
      </c>
      <c r="Z22" s="201" t="s">
        <v>34</v>
      </c>
      <c r="AA22" s="201" t="s">
        <v>34</v>
      </c>
      <c r="AB22" s="201">
        <v>27</v>
      </c>
      <c r="AC22" s="201">
        <v>27</v>
      </c>
      <c r="AD22" s="201"/>
      <c r="AE22" s="202"/>
      <c r="AF22" s="203">
        <v>4</v>
      </c>
      <c r="AG22" s="204">
        <v>4</v>
      </c>
      <c r="AH22" s="114">
        <v>4</v>
      </c>
      <c r="AI22" s="114">
        <v>4</v>
      </c>
      <c r="AJ22" s="114">
        <v>1</v>
      </c>
      <c r="AK22" s="205"/>
      <c r="AL22" s="205"/>
      <c r="AM22" s="206" t="s">
        <v>27</v>
      </c>
      <c r="AN22" s="206" t="s">
        <v>27</v>
      </c>
      <c r="AO22" s="114" t="s">
        <v>9</v>
      </c>
      <c r="AP22" s="114" t="s">
        <v>35</v>
      </c>
      <c r="AQ22" s="114" t="s">
        <v>35</v>
      </c>
      <c r="AR22" s="114" t="s">
        <v>42</v>
      </c>
      <c r="AS22" s="207" t="s">
        <v>42</v>
      </c>
      <c r="AT22" s="208"/>
      <c r="AU22" s="209">
        <f t="shared" si="1"/>
        <v>1</v>
      </c>
      <c r="AV22" s="128">
        <f t="shared" si="2"/>
        <v>0</v>
      </c>
      <c r="AW22" s="210">
        <f t="shared" si="3"/>
        <v>1</v>
      </c>
      <c r="AX22" s="122">
        <f t="shared" si="4"/>
        <v>0</v>
      </c>
      <c r="AY22" s="123">
        <f t="shared" si="5"/>
        <v>0</v>
      </c>
      <c r="AZ22" s="123">
        <f t="shared" si="6"/>
        <v>0</v>
      </c>
      <c r="BA22" s="123">
        <f t="shared" si="7"/>
        <v>0</v>
      </c>
      <c r="BB22" s="123">
        <f t="shared" si="8"/>
        <v>0</v>
      </c>
      <c r="BC22" s="124">
        <f t="shared" si="9"/>
        <v>2</v>
      </c>
      <c r="BD22" s="211">
        <f t="shared" si="13"/>
        <v>0</v>
      </c>
      <c r="BE22" s="212">
        <f t="shared" ref="BE22:BE46" si="17">BD22/2</f>
        <v>0</v>
      </c>
      <c r="BF22" s="213">
        <f t="shared" si="11"/>
        <v>2</v>
      </c>
      <c r="BG22" s="122">
        <f t="shared" si="15"/>
        <v>14</v>
      </c>
      <c r="BH22" s="128">
        <f t="shared" si="14"/>
        <v>15</v>
      </c>
      <c r="BI22" s="20">
        <f t="shared" si="16"/>
        <v>240</v>
      </c>
      <c r="BJ22" s="129">
        <v>240</v>
      </c>
      <c r="BK22" s="122">
        <f>COUNTIF($A22:AS22,"7ID/SUP")+COUNTIF($B22:AS22,"7SR")+COUNTIF($B22:$AQ22,"7PRO")+COUNTIF($B22:$AQ22,"7IN")+COUNTIF($B22:$AQ22,"7LIAT")+COUNTIF($B22:$AQ22,"7ID")++COUNTIF($B22:$AQ22,"7")</f>
        <v>4</v>
      </c>
      <c r="BL22" s="130">
        <f t="shared" si="12"/>
        <v>6</v>
      </c>
    </row>
    <row r="23" spans="2:64" ht="17" thickBot="1">
      <c r="B23" s="25" t="s">
        <v>76</v>
      </c>
      <c r="C23" s="131" t="s">
        <v>31</v>
      </c>
      <c r="D23" s="214" t="s">
        <v>35</v>
      </c>
      <c r="E23" s="215">
        <v>4</v>
      </c>
      <c r="F23" s="216">
        <v>4</v>
      </c>
      <c r="G23" s="217">
        <v>4</v>
      </c>
      <c r="H23" s="217">
        <v>4</v>
      </c>
      <c r="I23" s="218" t="s">
        <v>43</v>
      </c>
      <c r="J23" s="218"/>
      <c r="K23" s="30" t="s">
        <v>44</v>
      </c>
      <c r="L23" s="219">
        <v>4</v>
      </c>
      <c r="M23" s="219">
        <v>4</v>
      </c>
      <c r="N23" s="219">
        <v>4</v>
      </c>
      <c r="O23" s="219">
        <v>4</v>
      </c>
      <c r="P23" s="31"/>
      <c r="Q23" s="34"/>
      <c r="R23" s="220" t="s">
        <v>46</v>
      </c>
      <c r="S23" s="30" t="s">
        <v>35</v>
      </c>
      <c r="T23" s="30" t="s">
        <v>34</v>
      </c>
      <c r="U23" s="30" t="s">
        <v>34</v>
      </c>
      <c r="V23" s="30" t="s">
        <v>34</v>
      </c>
      <c r="W23" s="31"/>
      <c r="X23" s="28">
        <v>27</v>
      </c>
      <c r="Y23" s="31" t="s">
        <v>35</v>
      </c>
      <c r="Z23" s="31" t="s">
        <v>35</v>
      </c>
      <c r="AA23" s="31">
        <v>4</v>
      </c>
      <c r="AB23" s="31">
        <v>4</v>
      </c>
      <c r="AC23" s="31" t="s">
        <v>34</v>
      </c>
      <c r="AD23" s="31" t="s">
        <v>33</v>
      </c>
      <c r="AE23" s="34" t="s">
        <v>33</v>
      </c>
      <c r="AF23" s="39" t="s">
        <v>9</v>
      </c>
      <c r="AG23" s="41">
        <v>4</v>
      </c>
      <c r="AH23" s="41">
        <v>4</v>
      </c>
      <c r="AI23" s="41">
        <v>4</v>
      </c>
      <c r="AJ23" s="41">
        <v>4</v>
      </c>
      <c r="AK23" s="41"/>
      <c r="AL23" s="41"/>
      <c r="AM23" s="41">
        <v>1</v>
      </c>
      <c r="AN23" s="41">
        <v>1</v>
      </c>
      <c r="AO23" s="41">
        <v>1</v>
      </c>
      <c r="AP23" s="221">
        <v>27</v>
      </c>
      <c r="AQ23" s="41" t="s">
        <v>35</v>
      </c>
      <c r="AR23" s="41"/>
      <c r="AS23" s="222" t="s">
        <v>34</v>
      </c>
      <c r="AT23" s="223"/>
      <c r="AU23" s="224">
        <f t="shared" si="1"/>
        <v>2</v>
      </c>
      <c r="AV23" s="54">
        <f t="shared" si="2"/>
        <v>1</v>
      </c>
      <c r="AW23" s="149">
        <f t="shared" si="3"/>
        <v>1</v>
      </c>
      <c r="AX23" s="48">
        <f t="shared" si="4"/>
        <v>1</v>
      </c>
      <c r="AY23" s="45">
        <f t="shared" si="5"/>
        <v>0</v>
      </c>
      <c r="AZ23" s="45">
        <f t="shared" si="6"/>
        <v>1</v>
      </c>
      <c r="BA23" s="45">
        <f t="shared" si="7"/>
        <v>2</v>
      </c>
      <c r="BB23" s="45">
        <f t="shared" si="8"/>
        <v>0</v>
      </c>
      <c r="BC23" s="49">
        <f t="shared" si="9"/>
        <v>1</v>
      </c>
      <c r="BD23" s="150">
        <f t="shared" si="13"/>
        <v>0</v>
      </c>
      <c r="BE23" s="151">
        <f t="shared" si="17"/>
        <v>0</v>
      </c>
      <c r="BF23" s="152">
        <f t="shared" si="11"/>
        <v>2</v>
      </c>
      <c r="BG23" s="53">
        <f t="shared" si="15"/>
        <v>28</v>
      </c>
      <c r="BH23" s="54">
        <f t="shared" si="14"/>
        <v>0</v>
      </c>
      <c r="BI23" s="54">
        <f t="shared" si="16"/>
        <v>240</v>
      </c>
      <c r="BJ23" s="55">
        <v>240</v>
      </c>
      <c r="BK23" s="53">
        <f>COUNTIF($A23:AS23,"7ID/SUP")+COUNTIF($B23:AS23,"7SR")+COUNTIF($B23:$AQ23,"7PRO")+COUNTIF($B23:$AQ23,"7IN")+COUNTIF($B23:$AQ23,"7LIAT")+COUNTIF($B23:$AQ23,"7ID")++COUNTIF($B23:$AQ23,"7")</f>
        <v>6</v>
      </c>
      <c r="BL23" s="55">
        <f t="shared" si="12"/>
        <v>18</v>
      </c>
    </row>
    <row r="24" spans="2:64" ht="17" thickBot="1">
      <c r="B24" s="56" t="s">
        <v>77</v>
      </c>
      <c r="C24" s="57" t="s">
        <v>31</v>
      </c>
      <c r="D24" s="153">
        <v>27</v>
      </c>
      <c r="E24" s="154">
        <v>27</v>
      </c>
      <c r="F24" s="154" t="s">
        <v>35</v>
      </c>
      <c r="G24" s="154" t="s">
        <v>35</v>
      </c>
      <c r="H24" s="154" t="s">
        <v>33</v>
      </c>
      <c r="I24" s="154" t="s">
        <v>34</v>
      </c>
      <c r="J24" s="154" t="s">
        <v>34</v>
      </c>
      <c r="K24" s="154" t="s">
        <v>34</v>
      </c>
      <c r="L24" s="171" t="s">
        <v>36</v>
      </c>
      <c r="M24" s="154" t="s">
        <v>33</v>
      </c>
      <c r="N24" s="154" t="s">
        <v>26</v>
      </c>
      <c r="O24" s="154" t="s">
        <v>26</v>
      </c>
      <c r="P24" s="171"/>
      <c r="Q24" s="172"/>
      <c r="R24" s="153" t="s">
        <v>26</v>
      </c>
      <c r="S24" s="225" t="s">
        <v>26</v>
      </c>
      <c r="T24" s="154" t="s">
        <v>26</v>
      </c>
      <c r="U24" s="154" t="s">
        <v>35</v>
      </c>
      <c r="V24" s="154" t="s">
        <v>36</v>
      </c>
      <c r="W24" s="171" t="s">
        <v>33</v>
      </c>
      <c r="X24" s="171"/>
      <c r="Y24" s="60" t="s">
        <v>33</v>
      </c>
      <c r="Z24" s="60" t="s">
        <v>34</v>
      </c>
      <c r="AA24" s="60" t="s">
        <v>33</v>
      </c>
      <c r="AB24" s="60" t="s">
        <v>34</v>
      </c>
      <c r="AC24" s="154" t="s">
        <v>26</v>
      </c>
      <c r="AD24" s="154"/>
      <c r="AE24" s="172"/>
      <c r="AF24" s="153" t="s">
        <v>26</v>
      </c>
      <c r="AG24" s="73" t="s">
        <v>36</v>
      </c>
      <c r="AH24" s="73" t="s">
        <v>36</v>
      </c>
      <c r="AI24" s="73" t="s">
        <v>36</v>
      </c>
      <c r="AJ24" s="73" t="s">
        <v>36</v>
      </c>
      <c r="AK24" s="164"/>
      <c r="AL24" s="164"/>
      <c r="AM24" s="73" t="s">
        <v>33</v>
      </c>
      <c r="AN24" s="73" t="s">
        <v>33</v>
      </c>
      <c r="AO24" s="175" t="s">
        <v>33</v>
      </c>
      <c r="AP24" s="73" t="s">
        <v>34</v>
      </c>
      <c r="AQ24" s="73" t="s">
        <v>36</v>
      </c>
      <c r="AR24" s="164"/>
      <c r="AS24" s="226"/>
      <c r="AT24" s="227" t="s">
        <v>38</v>
      </c>
      <c r="AU24" s="77">
        <f t="shared" si="1"/>
        <v>0</v>
      </c>
      <c r="AV24" s="46">
        <f t="shared" si="2"/>
        <v>0</v>
      </c>
      <c r="AW24" s="47">
        <f t="shared" si="3"/>
        <v>0</v>
      </c>
      <c r="AX24" s="48">
        <f t="shared" si="4"/>
        <v>2</v>
      </c>
      <c r="AY24" s="45">
        <f t="shared" si="5"/>
        <v>0</v>
      </c>
      <c r="AZ24" s="45">
        <f t="shared" si="6"/>
        <v>1</v>
      </c>
      <c r="BA24" s="45">
        <f t="shared" si="7"/>
        <v>0</v>
      </c>
      <c r="BB24" s="45">
        <f t="shared" si="8"/>
        <v>0</v>
      </c>
      <c r="BC24" s="49">
        <f t="shared" si="9"/>
        <v>0</v>
      </c>
      <c r="BD24" s="50">
        <f t="shared" si="13"/>
        <v>0</v>
      </c>
      <c r="BE24" s="157">
        <f t="shared" si="17"/>
        <v>0</v>
      </c>
      <c r="BF24" s="158">
        <f t="shared" si="11"/>
        <v>2</v>
      </c>
      <c r="BG24" s="48">
        <f t="shared" si="15"/>
        <v>23</v>
      </c>
      <c r="BH24" s="46">
        <f t="shared" si="14"/>
        <v>7</v>
      </c>
      <c r="BI24" s="79">
        <f t="shared" si="16"/>
        <v>240</v>
      </c>
      <c r="BJ24" s="80">
        <v>240</v>
      </c>
      <c r="BK24" s="48">
        <f>COUNTIF($A24:AS24,"7ID/SUP")+COUNTIF($B24:AS24,"7SR")+COUNTIF($B24:$AQ24,"7PRO")+COUNTIF($B24:$AQ24,"7IN")+COUNTIF($B24:$AQ24,"7LIAT")+COUNTIF($B24:$AQ24,"7ID")++COUNTIF($B24:$AQ24,"7")</f>
        <v>21</v>
      </c>
      <c r="BL24" s="81">
        <f t="shared" si="12"/>
        <v>0</v>
      </c>
    </row>
    <row r="25" spans="2:64" ht="17" thickBot="1">
      <c r="B25" s="25" t="s">
        <v>78</v>
      </c>
      <c r="C25" s="57" t="s">
        <v>31</v>
      </c>
      <c r="D25" s="179" t="s">
        <v>34</v>
      </c>
      <c r="E25" s="181" t="s">
        <v>34</v>
      </c>
      <c r="F25" s="59" t="s">
        <v>34</v>
      </c>
      <c r="G25" s="59" t="s">
        <v>33</v>
      </c>
      <c r="H25" s="59" t="s">
        <v>34</v>
      </c>
      <c r="I25" s="60"/>
      <c r="J25" s="60"/>
      <c r="K25" s="60">
        <v>4</v>
      </c>
      <c r="L25" s="60">
        <v>4</v>
      </c>
      <c r="M25" s="60" t="s">
        <v>35</v>
      </c>
      <c r="N25" s="60">
        <v>4</v>
      </c>
      <c r="O25" s="60">
        <v>4</v>
      </c>
      <c r="P25" s="59" t="s">
        <v>49</v>
      </c>
      <c r="Q25" s="155"/>
      <c r="R25" s="82" t="s">
        <v>49</v>
      </c>
      <c r="S25" s="91">
        <v>1</v>
      </c>
      <c r="T25" s="191">
        <v>1</v>
      </c>
      <c r="U25" s="186">
        <v>1</v>
      </c>
      <c r="V25" s="186">
        <v>1</v>
      </c>
      <c r="W25" s="60"/>
      <c r="X25" s="60"/>
      <c r="Y25" s="60">
        <v>4</v>
      </c>
      <c r="Z25" s="60" t="s">
        <v>35</v>
      </c>
      <c r="AA25" s="60" t="s">
        <v>35</v>
      </c>
      <c r="AB25" s="186">
        <v>1</v>
      </c>
      <c r="AC25" s="186">
        <v>1</v>
      </c>
      <c r="AD25" s="60" t="s">
        <v>34</v>
      </c>
      <c r="AE25" s="155" t="s">
        <v>34</v>
      </c>
      <c r="AF25" s="92" t="s">
        <v>34</v>
      </c>
      <c r="AG25" s="73" t="s">
        <v>35</v>
      </c>
      <c r="AH25" s="73" t="s">
        <v>34</v>
      </c>
      <c r="AI25" s="73" t="s">
        <v>34</v>
      </c>
      <c r="AJ25" s="73" t="s">
        <v>35</v>
      </c>
      <c r="AK25" s="73" t="s">
        <v>50</v>
      </c>
      <c r="AL25" s="73" t="s">
        <v>50</v>
      </c>
      <c r="AM25" s="73">
        <v>1</v>
      </c>
      <c r="AN25" s="73">
        <v>4</v>
      </c>
      <c r="AO25" s="73">
        <v>4</v>
      </c>
      <c r="AP25" s="73" t="s">
        <v>35</v>
      </c>
      <c r="AQ25" s="73">
        <v>27</v>
      </c>
      <c r="AR25" s="164">
        <v>27</v>
      </c>
      <c r="AS25" s="228"/>
      <c r="AT25" s="76"/>
      <c r="AU25" s="77">
        <f t="shared" si="1"/>
        <v>0</v>
      </c>
      <c r="AV25" s="46">
        <f t="shared" si="2"/>
        <v>0</v>
      </c>
      <c r="AW25" s="47">
        <f t="shared" si="3"/>
        <v>0</v>
      </c>
      <c r="AX25" s="48">
        <f t="shared" si="4"/>
        <v>0</v>
      </c>
      <c r="AY25" s="45">
        <f t="shared" si="5"/>
        <v>1</v>
      </c>
      <c r="AZ25" s="45">
        <f t="shared" si="6"/>
        <v>0</v>
      </c>
      <c r="BA25" s="45">
        <f t="shared" si="7"/>
        <v>2</v>
      </c>
      <c r="BB25" s="45">
        <f t="shared" si="8"/>
        <v>2</v>
      </c>
      <c r="BC25" s="49">
        <f t="shared" si="9"/>
        <v>1</v>
      </c>
      <c r="BD25" s="50">
        <f t="shared" si="13"/>
        <v>0</v>
      </c>
      <c r="BE25" s="157">
        <f t="shared" si="17"/>
        <v>0</v>
      </c>
      <c r="BF25" s="158">
        <f t="shared" si="11"/>
        <v>1</v>
      </c>
      <c r="BG25" s="48">
        <f t="shared" si="15"/>
        <v>30</v>
      </c>
      <c r="BH25" s="46">
        <f t="shared" si="14"/>
        <v>0</v>
      </c>
      <c r="BI25" s="79">
        <f t="shared" si="16"/>
        <v>240</v>
      </c>
      <c r="BJ25" s="80">
        <v>240</v>
      </c>
      <c r="BK25" s="48">
        <f>COUNTIF($A25:AS25,"7ID/SUP")+COUNTIF($B25:AS25,"7SR")+COUNTIF($B25:$AQ25,"7PRO")+COUNTIF($B25:$AQ25,"7IN")+COUNTIF($B25:$AQ25,"7LIAT")+COUNTIF($B25:$AQ25,"7ID")++COUNTIF($B25:$AQ25,"7")</f>
        <v>10</v>
      </c>
      <c r="BL25" s="81">
        <f t="shared" si="12"/>
        <v>18</v>
      </c>
    </row>
    <row r="26" spans="2:64" ht="17" thickBot="1">
      <c r="B26" s="56" t="s">
        <v>79</v>
      </c>
      <c r="C26" s="57" t="s">
        <v>31</v>
      </c>
      <c r="D26" s="229" t="s">
        <v>44</v>
      </c>
      <c r="E26" s="181">
        <v>1</v>
      </c>
      <c r="F26" s="59">
        <v>4</v>
      </c>
      <c r="G26" s="186">
        <v>4</v>
      </c>
      <c r="H26" s="230">
        <v>4</v>
      </c>
      <c r="I26" s="60"/>
      <c r="J26" s="60"/>
      <c r="K26" s="59" t="s">
        <v>33</v>
      </c>
      <c r="L26" s="59" t="s">
        <v>33</v>
      </c>
      <c r="M26" s="60" t="s">
        <v>34</v>
      </c>
      <c r="N26" s="60" t="s">
        <v>34</v>
      </c>
      <c r="O26" s="60" t="s">
        <v>34</v>
      </c>
      <c r="P26" s="60"/>
      <c r="Q26" s="155"/>
      <c r="R26" s="82" t="s">
        <v>51</v>
      </c>
      <c r="S26" s="90">
        <v>27</v>
      </c>
      <c r="T26" s="60" t="s">
        <v>35</v>
      </c>
      <c r="U26" s="60" t="s">
        <v>35</v>
      </c>
      <c r="V26" s="93">
        <v>1</v>
      </c>
      <c r="W26" s="186" t="s">
        <v>49</v>
      </c>
      <c r="X26" s="186" t="s">
        <v>49</v>
      </c>
      <c r="Y26" s="60">
        <v>1</v>
      </c>
      <c r="Z26" s="60">
        <v>1</v>
      </c>
      <c r="AA26" s="60" t="s">
        <v>35</v>
      </c>
      <c r="AB26" s="60">
        <v>4</v>
      </c>
      <c r="AC26" s="60">
        <v>4</v>
      </c>
      <c r="AD26" s="60" t="s">
        <v>49</v>
      </c>
      <c r="AE26" s="155"/>
      <c r="AF26" s="92">
        <v>4</v>
      </c>
      <c r="AG26" s="73" t="s">
        <v>34</v>
      </c>
      <c r="AH26" s="73" t="s">
        <v>34</v>
      </c>
      <c r="AI26" s="73" t="s">
        <v>34</v>
      </c>
      <c r="AJ26" s="73" t="s">
        <v>34</v>
      </c>
      <c r="AK26" s="73"/>
      <c r="AL26" s="73"/>
      <c r="AM26" s="73">
        <v>4</v>
      </c>
      <c r="AN26" s="73">
        <v>4</v>
      </c>
      <c r="AO26" s="231" t="s">
        <v>35</v>
      </c>
      <c r="AP26" s="73" t="s">
        <v>35</v>
      </c>
      <c r="AQ26" s="73" t="s">
        <v>9</v>
      </c>
      <c r="AR26" s="73" t="s">
        <v>34</v>
      </c>
      <c r="AS26" s="232">
        <v>27</v>
      </c>
      <c r="AT26" s="76" t="s">
        <v>52</v>
      </c>
      <c r="AU26" s="77">
        <f t="shared" si="1"/>
        <v>2</v>
      </c>
      <c r="AV26" s="46">
        <f t="shared" si="2"/>
        <v>1</v>
      </c>
      <c r="AW26" s="47">
        <f t="shared" si="3"/>
        <v>1</v>
      </c>
      <c r="AX26" s="48">
        <f t="shared" si="4"/>
        <v>0</v>
      </c>
      <c r="AY26" s="45">
        <f t="shared" si="5"/>
        <v>0</v>
      </c>
      <c r="AZ26" s="45">
        <f t="shared" si="6"/>
        <v>2</v>
      </c>
      <c r="BA26" s="45">
        <f t="shared" si="7"/>
        <v>1</v>
      </c>
      <c r="BB26" s="45">
        <f t="shared" si="8"/>
        <v>0</v>
      </c>
      <c r="BC26" s="49">
        <f t="shared" si="9"/>
        <v>2</v>
      </c>
      <c r="BD26" s="50">
        <f t="shared" si="13"/>
        <v>0</v>
      </c>
      <c r="BE26" s="157">
        <f t="shared" si="17"/>
        <v>0</v>
      </c>
      <c r="BF26" s="158">
        <f t="shared" si="11"/>
        <v>1</v>
      </c>
      <c r="BG26" s="48">
        <f t="shared" si="15"/>
        <v>27</v>
      </c>
      <c r="BH26" s="46">
        <f t="shared" si="14"/>
        <v>0</v>
      </c>
      <c r="BI26" s="79">
        <f t="shared" si="16"/>
        <v>232</v>
      </c>
      <c r="BJ26" s="80">
        <v>240</v>
      </c>
      <c r="BK26" s="48">
        <f>COUNTIF($A26:AS26,"7ID/SUP")+COUNTIF($B26:AS26,"7SR")+COUNTIF($B26:$AQ26,"7PRO")+COUNTIF($B26:$AQ26,"7IN")+COUNTIF($B26:$AQ26,"7LIAT")+COUNTIF($B26:$AQ26,"7ID")++COUNTIF($B26:$AQ26,"7")</f>
        <v>9</v>
      </c>
      <c r="BL26" s="81">
        <f t="shared" si="12"/>
        <v>15</v>
      </c>
    </row>
    <row r="27" spans="2:64" ht="17" thickBot="1">
      <c r="B27" s="25" t="s">
        <v>80</v>
      </c>
      <c r="C27" s="57" t="s">
        <v>31</v>
      </c>
      <c r="D27" s="58" t="s">
        <v>34</v>
      </c>
      <c r="E27" s="59" t="s">
        <v>33</v>
      </c>
      <c r="F27" s="59" t="s">
        <v>33</v>
      </c>
      <c r="G27" s="59" t="s">
        <v>34</v>
      </c>
      <c r="H27" s="59" t="s">
        <v>34</v>
      </c>
      <c r="I27" s="59"/>
      <c r="J27" s="59"/>
      <c r="K27" s="180" t="s">
        <v>35</v>
      </c>
      <c r="L27" s="180" t="s">
        <v>44</v>
      </c>
      <c r="M27" s="59">
        <v>4</v>
      </c>
      <c r="N27" s="59">
        <v>4</v>
      </c>
      <c r="O27" s="59">
        <v>4</v>
      </c>
      <c r="P27" s="70"/>
      <c r="Q27" s="67" t="s">
        <v>50</v>
      </c>
      <c r="R27" s="233">
        <v>27</v>
      </c>
      <c r="S27" s="70" t="s">
        <v>35</v>
      </c>
      <c r="T27" s="70" t="s">
        <v>35</v>
      </c>
      <c r="U27" s="60">
        <v>4</v>
      </c>
      <c r="V27" s="60" t="s">
        <v>33</v>
      </c>
      <c r="W27" s="60" t="s">
        <v>34</v>
      </c>
      <c r="X27" s="60" t="s">
        <v>34</v>
      </c>
      <c r="Y27" s="60" t="s">
        <v>34</v>
      </c>
      <c r="Z27" s="70" t="s">
        <v>9</v>
      </c>
      <c r="AA27" s="60">
        <v>4</v>
      </c>
      <c r="AB27" s="60">
        <v>1</v>
      </c>
      <c r="AC27" s="234">
        <v>27</v>
      </c>
      <c r="AD27" s="70"/>
      <c r="AE27" s="67"/>
      <c r="AF27" s="92">
        <v>1</v>
      </c>
      <c r="AG27" s="73">
        <v>1</v>
      </c>
      <c r="AH27" s="73">
        <v>1</v>
      </c>
      <c r="AI27" s="73">
        <v>1</v>
      </c>
      <c r="AJ27" s="73">
        <v>1</v>
      </c>
      <c r="AK27" s="73"/>
      <c r="AL27" s="73"/>
      <c r="AM27" s="73" t="s">
        <v>35</v>
      </c>
      <c r="AN27" s="73">
        <v>1</v>
      </c>
      <c r="AO27" s="73">
        <v>4</v>
      </c>
      <c r="AP27" s="73">
        <v>4</v>
      </c>
      <c r="AQ27" s="73">
        <v>4</v>
      </c>
      <c r="AR27" s="235"/>
      <c r="AS27" s="226" t="s">
        <v>49</v>
      </c>
      <c r="AT27" s="76"/>
      <c r="AU27" s="77">
        <f t="shared" si="1"/>
        <v>2</v>
      </c>
      <c r="AV27" s="46">
        <f t="shared" si="2"/>
        <v>1</v>
      </c>
      <c r="AW27" s="47">
        <f t="shared" si="3"/>
        <v>1</v>
      </c>
      <c r="AX27" s="48">
        <f t="shared" si="4"/>
        <v>0</v>
      </c>
      <c r="AY27" s="45">
        <f t="shared" si="5"/>
        <v>1</v>
      </c>
      <c r="AZ27" s="45">
        <f t="shared" si="6"/>
        <v>2</v>
      </c>
      <c r="BA27" s="45">
        <f t="shared" si="7"/>
        <v>0</v>
      </c>
      <c r="BB27" s="45">
        <f t="shared" si="8"/>
        <v>0</v>
      </c>
      <c r="BC27" s="49">
        <f t="shared" si="9"/>
        <v>1</v>
      </c>
      <c r="BD27" s="50">
        <f t="shared" si="13"/>
        <v>0</v>
      </c>
      <c r="BE27" s="157">
        <f t="shared" si="17"/>
        <v>0</v>
      </c>
      <c r="BF27" s="158">
        <f t="shared" si="11"/>
        <v>2</v>
      </c>
      <c r="BG27" s="48">
        <f t="shared" si="15"/>
        <v>28</v>
      </c>
      <c r="BH27" s="46">
        <f t="shared" si="14"/>
        <v>0</v>
      </c>
      <c r="BI27" s="79">
        <f t="shared" si="16"/>
        <v>240</v>
      </c>
      <c r="BJ27" s="80">
        <v>240</v>
      </c>
      <c r="BK27" s="48">
        <f>COUNTIF($A27:AS27,"7ID/SUP")+COUNTIF($B27:AS27,"7SR")+COUNTIF($B27:$AQ27,"7PRO")+COUNTIF($B27:$AQ27,"7IN")+COUNTIF($B27:$AQ27,"7LIAT")+COUNTIF($B27:$AQ27,"7ID")++COUNTIF($B27:$AQ27,"7")</f>
        <v>9</v>
      </c>
      <c r="BL27" s="81">
        <f t="shared" si="12"/>
        <v>16</v>
      </c>
    </row>
    <row r="28" spans="2:64" ht="17" thickBot="1">
      <c r="B28" s="56" t="s">
        <v>81</v>
      </c>
      <c r="C28" s="57" t="s">
        <v>31</v>
      </c>
      <c r="D28" s="58">
        <v>1</v>
      </c>
      <c r="E28" s="59" t="s">
        <v>35</v>
      </c>
      <c r="F28" s="236" t="s">
        <v>35</v>
      </c>
      <c r="G28" s="60">
        <v>1</v>
      </c>
      <c r="H28" s="59">
        <v>4</v>
      </c>
      <c r="I28" s="90">
        <v>27</v>
      </c>
      <c r="J28" s="90">
        <v>27</v>
      </c>
      <c r="K28" s="59" t="s">
        <v>35</v>
      </c>
      <c r="L28" s="59" t="s">
        <v>44</v>
      </c>
      <c r="M28" s="59">
        <v>4</v>
      </c>
      <c r="N28" s="186">
        <v>1</v>
      </c>
      <c r="O28" s="186">
        <v>1</v>
      </c>
      <c r="P28" s="60"/>
      <c r="Q28" s="155" t="s">
        <v>49</v>
      </c>
      <c r="R28" s="82" t="s">
        <v>46</v>
      </c>
      <c r="S28" s="60" t="s">
        <v>9</v>
      </c>
      <c r="T28" s="60" t="s">
        <v>34</v>
      </c>
      <c r="U28" s="60" t="s">
        <v>34</v>
      </c>
      <c r="V28" s="60" t="s">
        <v>34</v>
      </c>
      <c r="W28" s="60"/>
      <c r="X28" s="60"/>
      <c r="Y28" s="186">
        <v>1</v>
      </c>
      <c r="Z28" s="186">
        <v>1</v>
      </c>
      <c r="AA28" s="186">
        <v>1</v>
      </c>
      <c r="AB28" s="60">
        <v>1</v>
      </c>
      <c r="AC28" s="60">
        <v>1</v>
      </c>
      <c r="AD28" s="60"/>
      <c r="AE28" s="155"/>
      <c r="AF28" s="92">
        <v>4</v>
      </c>
      <c r="AG28" s="73">
        <v>1</v>
      </c>
      <c r="AH28" s="73">
        <v>4</v>
      </c>
      <c r="AI28" s="73">
        <v>4</v>
      </c>
      <c r="AJ28" s="73" t="s">
        <v>35</v>
      </c>
      <c r="AK28" s="73" t="s">
        <v>49</v>
      </c>
      <c r="AL28" s="73"/>
      <c r="AM28" s="73" t="s">
        <v>34</v>
      </c>
      <c r="AN28" s="73" t="s">
        <v>34</v>
      </c>
      <c r="AO28" s="73" t="s">
        <v>34</v>
      </c>
      <c r="AP28" s="73" t="s">
        <v>34</v>
      </c>
      <c r="AQ28" s="73" t="s">
        <v>34</v>
      </c>
      <c r="AR28" s="73"/>
      <c r="AS28" s="226"/>
      <c r="AT28" s="76"/>
      <c r="AU28" s="77">
        <f t="shared" si="1"/>
        <v>2</v>
      </c>
      <c r="AV28" s="46">
        <f t="shared" si="2"/>
        <v>1</v>
      </c>
      <c r="AW28" s="47">
        <f t="shared" si="3"/>
        <v>1</v>
      </c>
      <c r="AX28" s="48">
        <f t="shared" si="4"/>
        <v>2</v>
      </c>
      <c r="AY28" s="45">
        <f t="shared" si="5"/>
        <v>1</v>
      </c>
      <c r="AZ28" s="45">
        <f t="shared" si="6"/>
        <v>0</v>
      </c>
      <c r="BA28" s="45">
        <f t="shared" si="7"/>
        <v>0</v>
      </c>
      <c r="BB28" s="45">
        <f t="shared" si="8"/>
        <v>1</v>
      </c>
      <c r="BC28" s="49">
        <f t="shared" si="9"/>
        <v>0</v>
      </c>
      <c r="BD28" s="50">
        <f t="shared" si="13"/>
        <v>0</v>
      </c>
      <c r="BE28" s="157">
        <f t="shared" si="17"/>
        <v>0</v>
      </c>
      <c r="BF28" s="158">
        <f t="shared" si="11"/>
        <v>2</v>
      </c>
      <c r="BG28" s="48">
        <f t="shared" si="15"/>
        <v>28</v>
      </c>
      <c r="BH28" s="46">
        <f t="shared" si="14"/>
        <v>0</v>
      </c>
      <c r="BI28" s="79">
        <f t="shared" si="16"/>
        <v>240</v>
      </c>
      <c r="BJ28" s="80">
        <v>240</v>
      </c>
      <c r="BK28" s="48">
        <f>COUNTIF($A28:AS28,"7ID/SUP")+COUNTIF($B28:AS28,"7SR")+COUNTIF($B28:$AQ28,"7PRO")+COUNTIF($B28:$AQ28,"7IN")+COUNTIF($B28:$AQ28,"7LIAT")+COUNTIF($B28:$AQ28,"7ID")++COUNTIF($B28:$AQ28,"7")</f>
        <v>8</v>
      </c>
      <c r="BL28" s="81">
        <f t="shared" si="12"/>
        <v>17</v>
      </c>
    </row>
    <row r="29" spans="2:64" ht="17" thickBot="1">
      <c r="B29" s="25" t="s">
        <v>82</v>
      </c>
      <c r="C29" s="57" t="s">
        <v>31</v>
      </c>
      <c r="D29" s="58"/>
      <c r="E29" s="59">
        <v>4</v>
      </c>
      <c r="F29" s="59">
        <v>4</v>
      </c>
      <c r="G29" s="59">
        <v>4</v>
      </c>
      <c r="H29" s="59"/>
      <c r="I29" s="59"/>
      <c r="J29" s="59"/>
      <c r="K29" s="59">
        <v>4</v>
      </c>
      <c r="L29" s="59"/>
      <c r="M29" s="59">
        <v>4</v>
      </c>
      <c r="N29" s="59"/>
      <c r="O29" s="59"/>
      <c r="P29" s="59"/>
      <c r="Q29" s="237"/>
      <c r="R29" s="82"/>
      <c r="S29" s="60"/>
      <c r="T29" s="60"/>
      <c r="U29" s="60" t="s">
        <v>33</v>
      </c>
      <c r="V29" s="60"/>
      <c r="W29" s="60" t="s">
        <v>42</v>
      </c>
      <c r="X29" s="60" t="s">
        <v>42</v>
      </c>
      <c r="Y29" s="60"/>
      <c r="Z29" s="60"/>
      <c r="AA29" s="60">
        <v>1</v>
      </c>
      <c r="AB29" s="60"/>
      <c r="AC29" s="60">
        <v>1</v>
      </c>
      <c r="AD29" s="60"/>
      <c r="AE29" s="155"/>
      <c r="AF29" s="238">
        <v>27</v>
      </c>
      <c r="AG29" s="72">
        <v>27</v>
      </c>
      <c r="AH29" s="73"/>
      <c r="AI29" s="73"/>
      <c r="AJ29" s="73"/>
      <c r="AK29" s="73"/>
      <c r="AL29" s="73" t="s">
        <v>49</v>
      </c>
      <c r="AM29" s="73" t="s">
        <v>35</v>
      </c>
      <c r="AN29" s="73" t="s">
        <v>35</v>
      </c>
      <c r="AO29" s="73">
        <v>4</v>
      </c>
      <c r="AP29" s="73">
        <v>4</v>
      </c>
      <c r="AQ29" s="73"/>
      <c r="AR29" s="73"/>
      <c r="AS29" s="226"/>
      <c r="AT29" s="76"/>
      <c r="AU29" s="77">
        <f t="shared" si="1"/>
        <v>0</v>
      </c>
      <c r="AV29" s="46">
        <f t="shared" si="2"/>
        <v>0</v>
      </c>
      <c r="AW29" s="47">
        <f t="shared" si="3"/>
        <v>0</v>
      </c>
      <c r="AX29" s="48">
        <f t="shared" si="4"/>
        <v>0</v>
      </c>
      <c r="AY29" s="45">
        <f t="shared" si="5"/>
        <v>0</v>
      </c>
      <c r="AZ29" s="45">
        <f t="shared" si="6"/>
        <v>2</v>
      </c>
      <c r="BA29" s="45">
        <f t="shared" si="7"/>
        <v>0</v>
      </c>
      <c r="BB29" s="45">
        <f t="shared" si="8"/>
        <v>1</v>
      </c>
      <c r="BC29" s="49">
        <f t="shared" si="9"/>
        <v>0</v>
      </c>
      <c r="BD29" s="50">
        <f t="shared" si="13"/>
        <v>0</v>
      </c>
      <c r="BE29" s="157">
        <f t="shared" si="17"/>
        <v>0</v>
      </c>
      <c r="BF29" s="158">
        <f t="shared" si="11"/>
        <v>2</v>
      </c>
      <c r="BG29" s="48">
        <f t="shared" si="15"/>
        <v>15</v>
      </c>
      <c r="BH29" s="46">
        <f t="shared" si="14"/>
        <v>0</v>
      </c>
      <c r="BI29" s="79">
        <f t="shared" si="16"/>
        <v>120</v>
      </c>
      <c r="BJ29" s="80">
        <v>120</v>
      </c>
      <c r="BK29" s="48">
        <f>COUNTIF($A29:AS29,"7ID/SUP")+COUNTIF($B29:AS29,"7SR")+COUNTIF($B29:$AQ29,"7PRO")+COUNTIF($B29:$AQ29,"7IN")+COUNTIF($B29:$AQ29,"7LIAT")+COUNTIF($B29:$AQ29,"7ID")++COUNTIF($B29:$AQ29,"7")</f>
        <v>1</v>
      </c>
      <c r="BL29" s="81">
        <f t="shared" si="12"/>
        <v>12</v>
      </c>
    </row>
    <row r="30" spans="2:64" ht="17" thickBot="1">
      <c r="B30" s="56" t="s">
        <v>83</v>
      </c>
      <c r="C30" s="57" t="s">
        <v>31</v>
      </c>
      <c r="D30" s="153"/>
      <c r="E30" s="60">
        <v>4</v>
      </c>
      <c r="F30" s="60">
        <v>4</v>
      </c>
      <c r="G30" s="60"/>
      <c r="H30" s="60"/>
      <c r="I30" s="60"/>
      <c r="J30" s="60"/>
      <c r="K30" s="60" t="s">
        <v>26</v>
      </c>
      <c r="L30" s="239" t="s">
        <v>26</v>
      </c>
      <c r="M30" s="93"/>
      <c r="N30" s="93"/>
      <c r="O30" s="93"/>
      <c r="P30" s="93"/>
      <c r="Q30" s="155"/>
      <c r="R30" s="82" t="s">
        <v>26</v>
      </c>
      <c r="S30" s="239" t="s">
        <v>26</v>
      </c>
      <c r="T30" s="93"/>
      <c r="U30" s="93"/>
      <c r="V30" s="93"/>
      <c r="W30" s="93"/>
      <c r="X30" s="60"/>
      <c r="Y30" s="60"/>
      <c r="Z30" s="60"/>
      <c r="AA30" s="60"/>
      <c r="AB30" s="60"/>
      <c r="AC30" s="60"/>
      <c r="AD30" s="186" t="s">
        <v>42</v>
      </c>
      <c r="AE30" s="187" t="s">
        <v>42</v>
      </c>
      <c r="AF30" s="92"/>
      <c r="AG30" s="73" t="s">
        <v>35</v>
      </c>
      <c r="AH30" s="73" t="s">
        <v>35</v>
      </c>
      <c r="AI30" s="73"/>
      <c r="AJ30" s="73"/>
      <c r="AK30" s="72">
        <v>27</v>
      </c>
      <c r="AL30" s="72">
        <v>27</v>
      </c>
      <c r="AM30" s="73"/>
      <c r="AN30" s="73"/>
      <c r="AO30" s="73">
        <v>4</v>
      </c>
      <c r="AP30" s="73">
        <v>1</v>
      </c>
      <c r="AQ30" s="73"/>
      <c r="AR30" s="73"/>
      <c r="AS30" s="226"/>
      <c r="AT30" s="76"/>
      <c r="AU30" s="77">
        <f t="shared" si="1"/>
        <v>0</v>
      </c>
      <c r="AV30" s="46">
        <f t="shared" si="2"/>
        <v>0</v>
      </c>
      <c r="AW30" s="47">
        <f t="shared" si="3"/>
        <v>0</v>
      </c>
      <c r="AX30" s="48">
        <f t="shared" si="4"/>
        <v>0</v>
      </c>
      <c r="AY30" s="45">
        <f t="shared" si="5"/>
        <v>0</v>
      </c>
      <c r="AZ30" s="45">
        <f t="shared" si="6"/>
        <v>0</v>
      </c>
      <c r="BA30" s="45">
        <f t="shared" si="7"/>
        <v>2</v>
      </c>
      <c r="BB30" s="45">
        <f t="shared" si="8"/>
        <v>2</v>
      </c>
      <c r="BC30" s="49">
        <f t="shared" si="9"/>
        <v>0</v>
      </c>
      <c r="BD30" s="50">
        <f t="shared" si="13"/>
        <v>0</v>
      </c>
      <c r="BE30" s="157">
        <f t="shared" si="17"/>
        <v>0</v>
      </c>
      <c r="BF30" s="158">
        <f t="shared" si="11"/>
        <v>2</v>
      </c>
      <c r="BG30" s="48">
        <f t="shared" si="15"/>
        <v>8</v>
      </c>
      <c r="BH30" s="46">
        <f t="shared" si="14"/>
        <v>4</v>
      </c>
      <c r="BI30" s="79">
        <f t="shared" si="16"/>
        <v>96</v>
      </c>
      <c r="BJ30" s="80">
        <v>96</v>
      </c>
      <c r="BK30" s="48">
        <f>COUNTIF($A30:AS30,"7ID/SUP")+COUNTIF($B30:AS30,"7SR")+COUNTIF($B30:$AQ30,"7PRO")+COUNTIF($B30:$AQ30,"7IN")+COUNTIF($B30:$AQ30,"7LIAT")+COUNTIF($B30:$AQ30,"7ID")++COUNTIF($B30:$AQ30,"7")</f>
        <v>0</v>
      </c>
      <c r="BL30" s="81">
        <f t="shared" si="12"/>
        <v>6</v>
      </c>
    </row>
    <row r="31" spans="2:64" ht="17" thickBot="1">
      <c r="B31" s="25" t="s">
        <v>84</v>
      </c>
      <c r="C31" s="57" t="s">
        <v>31</v>
      </c>
      <c r="D31" s="58"/>
      <c r="E31" s="60"/>
      <c r="F31" s="60"/>
      <c r="G31" s="60"/>
      <c r="H31" s="60">
        <v>4</v>
      </c>
      <c r="I31" s="191"/>
      <c r="J31" s="186" t="s">
        <v>43</v>
      </c>
      <c r="K31" s="59"/>
      <c r="L31" s="59"/>
      <c r="M31" s="180"/>
      <c r="N31" s="60">
        <v>27</v>
      </c>
      <c r="O31" s="60">
        <v>27</v>
      </c>
      <c r="P31" s="60"/>
      <c r="Q31" s="155"/>
      <c r="R31" s="82"/>
      <c r="S31" s="60"/>
      <c r="T31" s="60"/>
      <c r="U31" s="60">
        <v>1</v>
      </c>
      <c r="V31" s="60">
        <v>1</v>
      </c>
      <c r="W31" s="93"/>
      <c r="X31" s="60"/>
      <c r="Y31" s="59"/>
      <c r="Z31" s="181"/>
      <c r="AA31" s="181"/>
      <c r="AB31" s="61" t="s">
        <v>26</v>
      </c>
      <c r="AC31" s="61" t="s">
        <v>26</v>
      </c>
      <c r="AD31" s="181"/>
      <c r="AE31" s="183"/>
      <c r="AF31" s="92"/>
      <c r="AG31" s="73"/>
      <c r="AH31" s="73"/>
      <c r="AI31" s="73"/>
      <c r="AJ31" s="73"/>
      <c r="AK31" s="164" t="s">
        <v>48</v>
      </c>
      <c r="AL31" s="164" t="s">
        <v>48</v>
      </c>
      <c r="AM31" s="73"/>
      <c r="AN31" s="73"/>
      <c r="AO31" s="73"/>
      <c r="AP31" s="73"/>
      <c r="AQ31" s="164"/>
      <c r="AR31" s="165" t="s">
        <v>49</v>
      </c>
      <c r="AS31" s="240" t="s">
        <v>50</v>
      </c>
      <c r="AT31" s="76"/>
      <c r="AU31" s="77">
        <f t="shared" si="1"/>
        <v>0</v>
      </c>
      <c r="AV31" s="46">
        <f t="shared" si="2"/>
        <v>0</v>
      </c>
      <c r="AW31" s="47">
        <f t="shared" si="3"/>
        <v>0</v>
      </c>
      <c r="AX31" s="48">
        <f t="shared" si="4"/>
        <v>1</v>
      </c>
      <c r="AY31" s="45">
        <f t="shared" si="5"/>
        <v>0</v>
      </c>
      <c r="AZ31" s="45">
        <f t="shared" si="6"/>
        <v>0</v>
      </c>
      <c r="BA31" s="45">
        <f t="shared" si="7"/>
        <v>0</v>
      </c>
      <c r="BB31" s="45">
        <f t="shared" si="8"/>
        <v>2</v>
      </c>
      <c r="BC31" s="49">
        <f t="shared" si="9"/>
        <v>2</v>
      </c>
      <c r="BD31" s="50">
        <f t="shared" si="13"/>
        <v>0</v>
      </c>
      <c r="BE31" s="157">
        <f t="shared" si="17"/>
        <v>0</v>
      </c>
      <c r="BF31" s="158">
        <f t="shared" si="11"/>
        <v>2</v>
      </c>
      <c r="BG31" s="48">
        <f t="shared" si="15"/>
        <v>10</v>
      </c>
      <c r="BH31" s="46">
        <f t="shared" si="14"/>
        <v>2</v>
      </c>
      <c r="BI31" s="79">
        <f t="shared" si="16"/>
        <v>96</v>
      </c>
      <c r="BJ31" s="80">
        <v>96</v>
      </c>
      <c r="BK31" s="48">
        <f>COUNTIF($A31:AS31,"7ID/SUP")+COUNTIF($B31:AS31,"7SR")+COUNTIF($B31:$AQ31,"7PRO")+COUNTIF($B31:$AQ31,"7IN")+COUNTIF($B31:$AQ31,"7LIAT")+COUNTIF($B31:$AQ31,"7ID")++COUNTIF($B31:$AQ31,"7")</f>
        <v>0</v>
      </c>
      <c r="BL31" s="81">
        <f t="shared" si="12"/>
        <v>6</v>
      </c>
    </row>
    <row r="32" spans="2:64" ht="17" thickBot="1">
      <c r="B32" s="56" t="s">
        <v>85</v>
      </c>
      <c r="C32" s="57" t="s">
        <v>31</v>
      </c>
      <c r="D32" s="58"/>
      <c r="E32" s="181"/>
      <c r="F32" s="59"/>
      <c r="G32" s="181"/>
      <c r="H32" s="59"/>
      <c r="I32" s="181"/>
      <c r="J32" s="181"/>
      <c r="K32" s="181"/>
      <c r="L32" s="181"/>
      <c r="M32" s="181"/>
      <c r="N32" s="181"/>
      <c r="O32" s="181"/>
      <c r="P32" s="181"/>
      <c r="Q32" s="184"/>
      <c r="R32" s="179"/>
      <c r="S32" s="181"/>
      <c r="T32" s="181"/>
      <c r="U32" s="181"/>
      <c r="V32" s="181"/>
      <c r="W32" s="181"/>
      <c r="X32" s="59"/>
      <c r="Y32" s="70"/>
      <c r="Z32" s="70"/>
      <c r="AA32" s="70"/>
      <c r="AB32" s="70"/>
      <c r="AC32" s="70"/>
      <c r="AD32" s="70"/>
      <c r="AE32" s="67"/>
      <c r="AF32" s="241"/>
      <c r="AG32" s="164"/>
      <c r="AH32" s="73"/>
      <c r="AI32" s="73"/>
      <c r="AJ32" s="73"/>
      <c r="AK32" s="242"/>
      <c r="AL32" s="242"/>
      <c r="AM32" s="175"/>
      <c r="AN32" s="175"/>
      <c r="AO32" s="73"/>
      <c r="AP32" s="73"/>
      <c r="AQ32" s="73"/>
      <c r="AR32" s="175"/>
      <c r="AS32" s="226"/>
      <c r="AT32" s="76"/>
      <c r="AU32" s="77">
        <f t="shared" si="1"/>
        <v>0</v>
      </c>
      <c r="AV32" s="46">
        <f t="shared" si="2"/>
        <v>0</v>
      </c>
      <c r="AW32" s="47">
        <f t="shared" si="3"/>
        <v>0</v>
      </c>
      <c r="AX32" s="48">
        <f t="shared" si="4"/>
        <v>0</v>
      </c>
      <c r="AY32" s="45">
        <f t="shared" si="5"/>
        <v>0</v>
      </c>
      <c r="AZ32" s="45">
        <f t="shared" si="6"/>
        <v>0</v>
      </c>
      <c r="BA32" s="45">
        <f t="shared" si="7"/>
        <v>0</v>
      </c>
      <c r="BB32" s="45">
        <f t="shared" si="8"/>
        <v>0</v>
      </c>
      <c r="BC32" s="49">
        <f t="shared" si="9"/>
        <v>0</v>
      </c>
      <c r="BD32" s="50">
        <f t="shared" si="13"/>
        <v>0</v>
      </c>
      <c r="BE32" s="157">
        <f t="shared" si="17"/>
        <v>0</v>
      </c>
      <c r="BF32" s="158">
        <f t="shared" si="11"/>
        <v>0</v>
      </c>
      <c r="BG32" s="48">
        <f t="shared" si="15"/>
        <v>0</v>
      </c>
      <c r="BH32" s="46">
        <f t="shared" si="14"/>
        <v>0</v>
      </c>
      <c r="BI32" s="79">
        <f t="shared" si="16"/>
        <v>0</v>
      </c>
      <c r="BJ32" s="80">
        <v>192</v>
      </c>
      <c r="BK32" s="48">
        <f>COUNTIF($A32:AS32,"7ID/SUP")+COUNTIF($B32:AS32,"7SR")+COUNTIF($B32:$AQ32,"7PRO")+COUNTIF($B32:$AQ32,"7IN")+COUNTIF($B32:$AQ32,"7LIAT")+COUNTIF($B32:$AQ32,"7ID")++COUNTIF($B32:$AQ32,"7")</f>
        <v>0</v>
      </c>
      <c r="BL32" s="81">
        <f t="shared" si="12"/>
        <v>0</v>
      </c>
    </row>
    <row r="33" spans="2:64" ht="17" thickBot="1">
      <c r="B33" s="25" t="s">
        <v>86</v>
      </c>
      <c r="C33" s="57" t="s">
        <v>31</v>
      </c>
      <c r="D33" s="58">
        <v>4</v>
      </c>
      <c r="E33" s="59">
        <v>4</v>
      </c>
      <c r="F33" s="59"/>
      <c r="G33" s="180"/>
      <c r="H33" s="59">
        <v>4</v>
      </c>
      <c r="I33" s="93"/>
      <c r="J33" s="60"/>
      <c r="K33" s="59" t="s">
        <v>34</v>
      </c>
      <c r="L33" s="59"/>
      <c r="M33" s="59"/>
      <c r="N33" s="59"/>
      <c r="O33" s="60"/>
      <c r="P33" s="60" t="s">
        <v>48</v>
      </c>
      <c r="Q33" s="60" t="s">
        <v>48</v>
      </c>
      <c r="R33" s="82"/>
      <c r="S33" s="60">
        <v>4</v>
      </c>
      <c r="T33" s="60">
        <v>4</v>
      </c>
      <c r="U33" s="191">
        <v>1</v>
      </c>
      <c r="V33" s="60"/>
      <c r="W33" s="60"/>
      <c r="X33" s="60"/>
      <c r="Y33" s="60"/>
      <c r="Z33" s="60"/>
      <c r="AA33" s="90">
        <v>27</v>
      </c>
      <c r="AB33" s="60"/>
      <c r="AC33" s="60"/>
      <c r="AD33" s="60" t="s">
        <v>43</v>
      </c>
      <c r="AE33" s="155" t="s">
        <v>43</v>
      </c>
      <c r="AF33" s="243">
        <v>4</v>
      </c>
      <c r="AG33" s="165">
        <v>4</v>
      </c>
      <c r="AH33" s="73"/>
      <c r="AI33" s="73"/>
      <c r="AJ33" s="73">
        <v>4</v>
      </c>
      <c r="AK33" s="164"/>
      <c r="AL33" s="164"/>
      <c r="AM33" s="242"/>
      <c r="AN33" s="73"/>
      <c r="AO33" s="72">
        <v>27</v>
      </c>
      <c r="AP33" s="73"/>
      <c r="AQ33" s="73"/>
      <c r="AR33" s="73" t="s">
        <v>43</v>
      </c>
      <c r="AS33" s="226" t="s">
        <v>43</v>
      </c>
      <c r="AT33" s="76"/>
      <c r="AU33" s="77">
        <f t="shared" si="1"/>
        <v>0</v>
      </c>
      <c r="AV33" s="46">
        <f t="shared" si="2"/>
        <v>0</v>
      </c>
      <c r="AW33" s="47">
        <f t="shared" si="3"/>
        <v>0</v>
      </c>
      <c r="AX33" s="48">
        <f t="shared" si="4"/>
        <v>0</v>
      </c>
      <c r="AY33" s="45">
        <f t="shared" si="5"/>
        <v>2</v>
      </c>
      <c r="AZ33" s="45">
        <f t="shared" si="6"/>
        <v>0</v>
      </c>
      <c r="BA33" s="45">
        <f t="shared" si="7"/>
        <v>2</v>
      </c>
      <c r="BB33" s="45">
        <f t="shared" si="8"/>
        <v>0</v>
      </c>
      <c r="BC33" s="49">
        <f t="shared" si="9"/>
        <v>2</v>
      </c>
      <c r="BD33" s="50">
        <f t="shared" si="13"/>
        <v>0</v>
      </c>
      <c r="BE33" s="157">
        <f t="shared" si="17"/>
        <v>0</v>
      </c>
      <c r="BF33" s="158">
        <f t="shared" si="11"/>
        <v>2</v>
      </c>
      <c r="BG33" s="48">
        <f t="shared" si="15"/>
        <v>18</v>
      </c>
      <c r="BH33" s="46">
        <f t="shared" si="14"/>
        <v>0</v>
      </c>
      <c r="BI33" s="79">
        <f t="shared" si="16"/>
        <v>144</v>
      </c>
      <c r="BJ33" s="80">
        <v>144</v>
      </c>
      <c r="BK33" s="48">
        <f>COUNTIF($A33:AS33,"7ID/SUP")+COUNTIF($B33:AS33,"7SR")+COUNTIF($B33:$AQ33,"7PRO")+COUNTIF($B33:$AQ33,"7IN")+COUNTIF($B33:$AQ33,"7LIAT")+COUNTIF($B33:$AQ33,"7ID")++COUNTIF($B33:$AQ33,"7")</f>
        <v>1</v>
      </c>
      <c r="BL33" s="81">
        <f t="shared" si="12"/>
        <v>13</v>
      </c>
    </row>
    <row r="34" spans="2:64" ht="17" thickBot="1">
      <c r="B34" s="56" t="s">
        <v>87</v>
      </c>
      <c r="C34" s="57" t="s">
        <v>31</v>
      </c>
      <c r="D34" s="58">
        <v>4</v>
      </c>
      <c r="E34" s="59">
        <v>20</v>
      </c>
      <c r="F34" s="59"/>
      <c r="G34" s="60"/>
      <c r="H34" s="59"/>
      <c r="I34" s="60" t="s">
        <v>49</v>
      </c>
      <c r="J34" s="60" t="s">
        <v>49</v>
      </c>
      <c r="K34" s="59"/>
      <c r="L34" s="181" t="s">
        <v>34</v>
      </c>
      <c r="M34" s="181" t="s">
        <v>34</v>
      </c>
      <c r="N34" s="93" t="s">
        <v>33</v>
      </c>
      <c r="O34" s="181">
        <v>20</v>
      </c>
      <c r="P34" s="60"/>
      <c r="Q34" s="155"/>
      <c r="R34" s="244" t="s">
        <v>50</v>
      </c>
      <c r="S34" s="186"/>
      <c r="T34" s="186">
        <v>1</v>
      </c>
      <c r="U34" s="93">
        <v>20</v>
      </c>
      <c r="V34" s="60"/>
      <c r="W34" s="60">
        <v>27</v>
      </c>
      <c r="X34" s="60"/>
      <c r="Y34" s="60"/>
      <c r="Z34" s="60">
        <v>20</v>
      </c>
      <c r="AA34" s="60"/>
      <c r="AB34" s="60">
        <v>4</v>
      </c>
      <c r="AC34" s="60"/>
      <c r="AD34" s="60" t="s">
        <v>48</v>
      </c>
      <c r="AE34" s="155" t="s">
        <v>48</v>
      </c>
      <c r="AF34" s="92">
        <v>4</v>
      </c>
      <c r="AG34" s="73">
        <v>4</v>
      </c>
      <c r="AH34" s="73"/>
      <c r="AI34" s="73">
        <v>20</v>
      </c>
      <c r="AJ34" s="73">
        <v>4</v>
      </c>
      <c r="AK34" s="73"/>
      <c r="AL34" s="73"/>
      <c r="AM34" s="73">
        <v>4</v>
      </c>
      <c r="AN34" s="73">
        <v>4</v>
      </c>
      <c r="AO34" s="164">
        <v>20</v>
      </c>
      <c r="AP34" s="73"/>
      <c r="AQ34" s="73" t="s">
        <v>34</v>
      </c>
      <c r="AR34" s="73"/>
      <c r="AS34" s="226"/>
      <c r="AT34" s="76"/>
      <c r="AU34" s="77">
        <f t="shared" si="1"/>
        <v>0</v>
      </c>
      <c r="AV34" s="46">
        <f t="shared" si="2"/>
        <v>0</v>
      </c>
      <c r="AW34" s="47">
        <f t="shared" si="3"/>
        <v>0</v>
      </c>
      <c r="AX34" s="48">
        <f t="shared" si="4"/>
        <v>2</v>
      </c>
      <c r="AY34" s="45">
        <f t="shared" si="5"/>
        <v>0</v>
      </c>
      <c r="AZ34" s="45">
        <f t="shared" si="6"/>
        <v>1</v>
      </c>
      <c r="BA34" s="45">
        <f t="shared" si="7"/>
        <v>2</v>
      </c>
      <c r="BB34" s="45">
        <f t="shared" si="8"/>
        <v>0</v>
      </c>
      <c r="BC34" s="49">
        <f t="shared" si="9"/>
        <v>0</v>
      </c>
      <c r="BD34" s="50">
        <f t="shared" si="13"/>
        <v>0</v>
      </c>
      <c r="BE34" s="157">
        <f t="shared" si="17"/>
        <v>0</v>
      </c>
      <c r="BF34" s="158">
        <f t="shared" si="11"/>
        <v>1</v>
      </c>
      <c r="BG34" s="48">
        <f t="shared" si="15"/>
        <v>18</v>
      </c>
      <c r="BH34" s="46">
        <f t="shared" si="14"/>
        <v>0</v>
      </c>
      <c r="BI34" s="79">
        <f>(BG34+AU34+BH34)*8+(COUNTIF(D34:AS34,"20")*6)</f>
        <v>180</v>
      </c>
      <c r="BJ34" s="80">
        <v>192</v>
      </c>
      <c r="BK34" s="48">
        <f>COUNTIF($A34:AS34,"7ID/SUP")+COUNTIF($B34:AS34,"7SR")+COUNTIF($B34:$AQ34,"7PRO")+COUNTIF($B34:$AQ34,"7IN")+COUNTIF($B34:$AQ34,"7LIAT")+COUNTIF($B34:$AQ34,"7ID")++COUNTIF($B34:$AQ34,"7")</f>
        <v>4</v>
      </c>
      <c r="BL34" s="81">
        <f t="shared" si="12"/>
        <v>13</v>
      </c>
    </row>
    <row r="35" spans="2:64" ht="17" thickBot="1">
      <c r="B35" s="25" t="s">
        <v>88</v>
      </c>
      <c r="C35" s="57" t="s">
        <v>31</v>
      </c>
      <c r="D35" s="58"/>
      <c r="E35" s="59"/>
      <c r="F35" s="59"/>
      <c r="G35" s="59"/>
      <c r="H35" s="59"/>
      <c r="I35" s="70"/>
      <c r="J35" s="70"/>
      <c r="K35" s="59"/>
      <c r="L35" s="59"/>
      <c r="M35" s="59"/>
      <c r="N35" s="59"/>
      <c r="O35" s="59"/>
      <c r="P35" s="60"/>
      <c r="Q35" s="155"/>
      <c r="R35" s="82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155"/>
      <c r="AF35" s="92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226"/>
      <c r="AT35" s="76"/>
      <c r="AU35" s="77">
        <f t="shared" si="1"/>
        <v>0</v>
      </c>
      <c r="AV35" s="46">
        <f t="shared" si="2"/>
        <v>0</v>
      </c>
      <c r="AW35" s="47">
        <f t="shared" si="3"/>
        <v>0</v>
      </c>
      <c r="AX35" s="48">
        <f t="shared" si="4"/>
        <v>0</v>
      </c>
      <c r="AY35" s="45">
        <f t="shared" si="5"/>
        <v>0</v>
      </c>
      <c r="AZ35" s="45">
        <f t="shared" si="6"/>
        <v>0</v>
      </c>
      <c r="BA35" s="45">
        <f t="shared" si="7"/>
        <v>0</v>
      </c>
      <c r="BB35" s="45">
        <f t="shared" si="8"/>
        <v>0</v>
      </c>
      <c r="BC35" s="49">
        <f t="shared" si="9"/>
        <v>0</v>
      </c>
      <c r="BD35" s="50">
        <f t="shared" si="13"/>
        <v>0</v>
      </c>
      <c r="BE35" s="157">
        <f t="shared" si="17"/>
        <v>0</v>
      </c>
      <c r="BF35" s="158">
        <f t="shared" si="11"/>
        <v>0</v>
      </c>
      <c r="BG35" s="48">
        <f t="shared" si="15"/>
        <v>0</v>
      </c>
      <c r="BH35" s="46">
        <f t="shared" si="14"/>
        <v>0</v>
      </c>
      <c r="BI35" s="79">
        <f t="shared" ref="BI35:BI51" si="18">(BG35+AU35+BH35)*8</f>
        <v>0</v>
      </c>
      <c r="BJ35" s="80">
        <v>192</v>
      </c>
      <c r="BK35" s="48">
        <f>COUNTIF($A35:AS35,"7ID/SUP")+COUNTIF($B35:AS35,"7SR")+COUNTIF($B35:$AQ35,"7PRO")+COUNTIF($B35:$AQ35,"7IN")+COUNTIF($B35:$AQ35,"7LIAT")+COUNTIF($B35:$AQ35,"7ID")++COUNTIF($B35:$AQ35,"7")</f>
        <v>0</v>
      </c>
      <c r="BL35" s="81">
        <f t="shared" si="12"/>
        <v>0</v>
      </c>
    </row>
    <row r="36" spans="2:64" ht="17" thickBot="1">
      <c r="B36" s="56" t="s">
        <v>89</v>
      </c>
      <c r="C36" s="57" t="s">
        <v>31</v>
      </c>
      <c r="D36" s="58" t="s">
        <v>33</v>
      </c>
      <c r="E36" s="59" t="s">
        <v>34</v>
      </c>
      <c r="F36" s="236" t="s">
        <v>34</v>
      </c>
      <c r="G36" s="60"/>
      <c r="H36" s="59">
        <v>4</v>
      </c>
      <c r="I36" s="60"/>
      <c r="J36" s="60"/>
      <c r="K36" s="230">
        <v>4</v>
      </c>
      <c r="L36" s="230">
        <v>4</v>
      </c>
      <c r="M36" s="230"/>
      <c r="N36" s="181"/>
      <c r="O36" s="181"/>
      <c r="P36" s="93" t="s">
        <v>34</v>
      </c>
      <c r="Q36" s="237" t="s">
        <v>34</v>
      </c>
      <c r="R36" s="82" t="s">
        <v>34</v>
      </c>
      <c r="S36" s="60" t="s">
        <v>34</v>
      </c>
      <c r="T36" s="60"/>
      <c r="U36" s="60">
        <v>4</v>
      </c>
      <c r="V36" s="60">
        <v>4</v>
      </c>
      <c r="W36" s="60"/>
      <c r="X36" s="60"/>
      <c r="Y36" s="60"/>
      <c r="Z36" s="60" t="s">
        <v>33</v>
      </c>
      <c r="AA36" s="90">
        <v>27</v>
      </c>
      <c r="AB36" s="90">
        <v>27</v>
      </c>
      <c r="AC36" s="93"/>
      <c r="AD36" s="60"/>
      <c r="AE36" s="155" t="s">
        <v>49</v>
      </c>
      <c r="AF36" s="92">
        <v>1</v>
      </c>
      <c r="AG36" s="73">
        <v>4</v>
      </c>
      <c r="AH36" s="73" t="s">
        <v>35</v>
      </c>
      <c r="AI36" s="73" t="s">
        <v>35</v>
      </c>
      <c r="AJ36" s="73"/>
      <c r="AK36" s="73" t="s">
        <v>34</v>
      </c>
      <c r="AL36" s="73" t="s">
        <v>34</v>
      </c>
      <c r="AM36" s="73"/>
      <c r="AN36" s="72" t="s">
        <v>26</v>
      </c>
      <c r="AO36" s="72" t="s">
        <v>26</v>
      </c>
      <c r="AP36" s="73">
        <v>4</v>
      </c>
      <c r="AQ36" s="73">
        <v>4</v>
      </c>
      <c r="AR36" s="73"/>
      <c r="AS36" s="226"/>
      <c r="AT36" s="76"/>
      <c r="AU36" s="77">
        <f t="shared" si="1"/>
        <v>0</v>
      </c>
      <c r="AV36" s="46">
        <f t="shared" si="2"/>
        <v>0</v>
      </c>
      <c r="AW36" s="47">
        <f t="shared" si="3"/>
        <v>0</v>
      </c>
      <c r="AX36" s="48">
        <f t="shared" si="4"/>
        <v>0</v>
      </c>
      <c r="AY36" s="45">
        <f t="shared" si="5"/>
        <v>2</v>
      </c>
      <c r="AZ36" s="45">
        <f t="shared" si="6"/>
        <v>0</v>
      </c>
      <c r="BA36" s="45">
        <f t="shared" si="7"/>
        <v>1</v>
      </c>
      <c r="BB36" s="45">
        <f t="shared" si="8"/>
        <v>2</v>
      </c>
      <c r="BC36" s="49">
        <f t="shared" si="9"/>
        <v>0</v>
      </c>
      <c r="BD36" s="50">
        <f t="shared" si="13"/>
        <v>0</v>
      </c>
      <c r="BE36" s="157">
        <f t="shared" si="17"/>
        <v>0</v>
      </c>
      <c r="BF36" s="158">
        <f t="shared" si="11"/>
        <v>2</v>
      </c>
      <c r="BG36" s="48">
        <f t="shared" si="15"/>
        <v>22</v>
      </c>
      <c r="BH36" s="46">
        <f t="shared" si="14"/>
        <v>2</v>
      </c>
      <c r="BI36" s="79">
        <f t="shared" si="18"/>
        <v>192</v>
      </c>
      <c r="BJ36" s="80">
        <v>192</v>
      </c>
      <c r="BK36" s="48">
        <f>COUNTIF($A36:AS36,"7ID/SUP")+COUNTIF($B36:AS36,"7SR")+COUNTIF($B36:$AQ36,"7PRO")+COUNTIF($B36:$AQ36,"7IN")+COUNTIF($B36:$AQ36,"7LIAT")+COUNTIF($B36:$AQ36,"7ID")++COUNTIF($B36:$AQ36,"7")</f>
        <v>10</v>
      </c>
      <c r="BL36" s="81">
        <f t="shared" si="12"/>
        <v>10</v>
      </c>
    </row>
    <row r="37" spans="2:64" ht="17" thickBot="1">
      <c r="B37" s="25" t="s">
        <v>90</v>
      </c>
      <c r="C37" s="177" t="s">
        <v>31</v>
      </c>
      <c r="D37" s="58">
        <v>1</v>
      </c>
      <c r="E37" s="59">
        <v>1</v>
      </c>
      <c r="F37" s="59">
        <v>1</v>
      </c>
      <c r="G37" s="59">
        <v>1</v>
      </c>
      <c r="H37" s="59">
        <v>1</v>
      </c>
      <c r="I37" s="59"/>
      <c r="J37" s="59"/>
      <c r="K37" s="59">
        <v>1</v>
      </c>
      <c r="L37" s="59">
        <v>1</v>
      </c>
      <c r="M37" s="59">
        <v>1</v>
      </c>
      <c r="N37" s="59">
        <v>1</v>
      </c>
      <c r="O37" s="59">
        <v>1</v>
      </c>
      <c r="P37" s="70"/>
      <c r="Q37" s="67"/>
      <c r="R37" s="245" t="s">
        <v>46</v>
      </c>
      <c r="S37" s="70">
        <v>4</v>
      </c>
      <c r="T37" s="70">
        <v>4</v>
      </c>
      <c r="U37" s="70">
        <v>4</v>
      </c>
      <c r="V37" s="70">
        <v>4</v>
      </c>
      <c r="W37" s="70"/>
      <c r="X37" s="70"/>
      <c r="Y37" s="70">
        <v>4</v>
      </c>
      <c r="Z37" s="70">
        <v>4</v>
      </c>
      <c r="AA37" s="70">
        <v>4</v>
      </c>
      <c r="AB37" s="70" t="s">
        <v>35</v>
      </c>
      <c r="AC37" s="70" t="s">
        <v>9</v>
      </c>
      <c r="AD37" s="70" t="s">
        <v>53</v>
      </c>
      <c r="AE37" s="67"/>
      <c r="AF37" s="92">
        <v>4</v>
      </c>
      <c r="AG37" s="73" t="s">
        <v>32</v>
      </c>
      <c r="AH37" s="73" t="s">
        <v>32</v>
      </c>
      <c r="AI37" s="73" t="s">
        <v>32</v>
      </c>
      <c r="AJ37" s="73" t="s">
        <v>32</v>
      </c>
      <c r="AK37" s="73"/>
      <c r="AL37" s="73"/>
      <c r="AM37" s="73"/>
      <c r="AN37" s="73"/>
      <c r="AO37" s="73">
        <v>4</v>
      </c>
      <c r="AP37" s="73">
        <v>4</v>
      </c>
      <c r="AQ37" s="73">
        <v>4</v>
      </c>
      <c r="AR37" s="73" t="s">
        <v>32</v>
      </c>
      <c r="AS37" s="226" t="s">
        <v>32</v>
      </c>
      <c r="AT37" s="76"/>
      <c r="AU37" s="77">
        <f t="shared" si="1"/>
        <v>1</v>
      </c>
      <c r="AV37" s="46">
        <f t="shared" si="2"/>
        <v>0</v>
      </c>
      <c r="AW37" s="47">
        <f t="shared" si="3"/>
        <v>1</v>
      </c>
      <c r="AX37" s="48">
        <f t="shared" si="4"/>
        <v>0</v>
      </c>
      <c r="AY37" s="45">
        <f t="shared" si="5"/>
        <v>0</v>
      </c>
      <c r="AZ37" s="45">
        <f t="shared" si="6"/>
        <v>0</v>
      </c>
      <c r="BA37" s="45">
        <f t="shared" si="7"/>
        <v>1</v>
      </c>
      <c r="BB37" s="45">
        <f t="shared" si="8"/>
        <v>0</v>
      </c>
      <c r="BC37" s="49">
        <f t="shared" si="9"/>
        <v>2</v>
      </c>
      <c r="BD37" s="50">
        <f t="shared" si="13"/>
        <v>0</v>
      </c>
      <c r="BE37" s="157">
        <f t="shared" si="17"/>
        <v>0</v>
      </c>
      <c r="BF37" s="158">
        <f t="shared" si="11"/>
        <v>0</v>
      </c>
      <c r="BG37" s="48">
        <f t="shared" si="15"/>
        <v>29</v>
      </c>
      <c r="BH37" s="46">
        <f t="shared" si="14"/>
        <v>0</v>
      </c>
      <c r="BI37" s="79">
        <f t="shared" si="18"/>
        <v>240</v>
      </c>
      <c r="BJ37" s="80">
        <v>240</v>
      </c>
      <c r="BK37" s="48">
        <f>COUNTIF($A37:AS37,"7ID/SUP")+COUNTIF($B37:AS37,"7SR")+COUNTIF($B37:$AQ37,"7PRO")+COUNTIF($B37:$AQ37,"7IN")+COUNTIF($B37:$AQ37,"7LIAT")+COUNTIF($B37:$AQ37,"7ID")++COUNTIF($B37:$AQ37,"7")</f>
        <v>6</v>
      </c>
      <c r="BL37" s="81">
        <f t="shared" si="12"/>
        <v>22</v>
      </c>
    </row>
    <row r="38" spans="2:64" ht="17" thickBot="1">
      <c r="B38" s="56" t="s">
        <v>91</v>
      </c>
      <c r="C38" s="177" t="s">
        <v>31</v>
      </c>
      <c r="D38" s="58"/>
      <c r="E38" s="59"/>
      <c r="F38" s="59"/>
      <c r="G38" s="59"/>
      <c r="H38" s="59"/>
      <c r="I38" s="60"/>
      <c r="J38" s="60"/>
      <c r="K38" s="59"/>
      <c r="L38" s="59"/>
      <c r="M38" s="59"/>
      <c r="N38" s="60"/>
      <c r="O38" s="60"/>
      <c r="P38" s="60"/>
      <c r="Q38" s="155"/>
      <c r="R38" s="82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155"/>
      <c r="AF38" s="92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226"/>
      <c r="AT38" s="76"/>
      <c r="AU38" s="77">
        <f t="shared" si="1"/>
        <v>0</v>
      </c>
      <c r="AV38" s="46">
        <f t="shared" si="2"/>
        <v>0</v>
      </c>
      <c r="AW38" s="47">
        <f t="shared" si="3"/>
        <v>0</v>
      </c>
      <c r="AX38" s="48">
        <f t="shared" si="4"/>
        <v>0</v>
      </c>
      <c r="AY38" s="45">
        <f t="shared" si="5"/>
        <v>0</v>
      </c>
      <c r="AZ38" s="45">
        <f t="shared" si="6"/>
        <v>0</v>
      </c>
      <c r="BA38" s="45">
        <f t="shared" si="7"/>
        <v>0</v>
      </c>
      <c r="BB38" s="45">
        <f t="shared" si="8"/>
        <v>0</v>
      </c>
      <c r="BC38" s="49">
        <f t="shared" si="9"/>
        <v>0</v>
      </c>
      <c r="BD38" s="50">
        <f t="shared" si="13"/>
        <v>0</v>
      </c>
      <c r="BE38" s="157">
        <f t="shared" si="17"/>
        <v>0</v>
      </c>
      <c r="BF38" s="158">
        <f t="shared" si="11"/>
        <v>0</v>
      </c>
      <c r="BG38" s="48">
        <f t="shared" si="15"/>
        <v>0</v>
      </c>
      <c r="BH38" s="46">
        <f t="shared" si="14"/>
        <v>0</v>
      </c>
      <c r="BI38" s="79">
        <f t="shared" si="18"/>
        <v>0</v>
      </c>
      <c r="BJ38" s="80"/>
      <c r="BK38" s="48">
        <f>COUNTIF($A38:AS38,"7ID/SUP")+COUNTIF($B38:AS38,"7SR")+COUNTIF($B38:$AQ38,"7PRO")+COUNTIF($B38:$AQ38,"7IN")+COUNTIF($B38:$AQ38,"7LIAT")+COUNTIF($B38:$AQ38,"7ID")++COUNTIF($B38:$AQ38,"7")</f>
        <v>0</v>
      </c>
      <c r="BL38" s="81">
        <f t="shared" si="12"/>
        <v>0</v>
      </c>
    </row>
    <row r="39" spans="2:64" ht="17" thickBot="1">
      <c r="B39" s="25" t="s">
        <v>92</v>
      </c>
      <c r="C39" s="97" t="s">
        <v>31</v>
      </c>
      <c r="D39" s="198" t="s">
        <v>26</v>
      </c>
      <c r="E39" s="99" t="s">
        <v>26</v>
      </c>
      <c r="F39" s="99" t="s">
        <v>26</v>
      </c>
      <c r="G39" s="99" t="s">
        <v>26</v>
      </c>
      <c r="H39" s="99" t="s">
        <v>26</v>
      </c>
      <c r="I39" s="99"/>
      <c r="J39" s="99"/>
      <c r="K39" s="99">
        <v>4</v>
      </c>
      <c r="L39" s="99">
        <v>4</v>
      </c>
      <c r="M39" s="99">
        <v>4</v>
      </c>
      <c r="N39" s="104" t="s">
        <v>35</v>
      </c>
      <c r="O39" s="104">
        <v>4</v>
      </c>
      <c r="P39" s="104" t="s">
        <v>50</v>
      </c>
      <c r="Q39" s="246"/>
      <c r="R39" s="98" t="s">
        <v>46</v>
      </c>
      <c r="S39" s="104">
        <v>4</v>
      </c>
      <c r="T39" s="104">
        <v>1</v>
      </c>
      <c r="U39" s="105">
        <v>27</v>
      </c>
      <c r="V39" s="105">
        <v>27</v>
      </c>
      <c r="W39" s="104"/>
      <c r="X39" s="104"/>
      <c r="Y39" s="104">
        <v>4</v>
      </c>
      <c r="Z39" s="104" t="s">
        <v>35</v>
      </c>
      <c r="AA39" s="104" t="s">
        <v>35</v>
      </c>
      <c r="AB39" s="104">
        <v>1</v>
      </c>
      <c r="AC39" s="104">
        <v>1</v>
      </c>
      <c r="AD39" s="104" t="s">
        <v>50</v>
      </c>
      <c r="AE39" s="246" t="s">
        <v>50</v>
      </c>
      <c r="AF39" s="113" t="s">
        <v>34</v>
      </c>
      <c r="AG39" s="114" t="s">
        <v>35</v>
      </c>
      <c r="AH39" s="114" t="s">
        <v>35</v>
      </c>
      <c r="AI39" s="114" t="s">
        <v>9</v>
      </c>
      <c r="AJ39" s="114" t="s">
        <v>34</v>
      </c>
      <c r="AK39" s="114" t="s">
        <v>33</v>
      </c>
      <c r="AL39" s="114" t="s">
        <v>33</v>
      </c>
      <c r="AM39" s="114" t="s">
        <v>26</v>
      </c>
      <c r="AN39" s="247" t="s">
        <v>26</v>
      </c>
      <c r="AO39" s="114" t="s">
        <v>26</v>
      </c>
      <c r="AP39" s="114" t="s">
        <v>26</v>
      </c>
      <c r="AQ39" s="114" t="s">
        <v>26</v>
      </c>
      <c r="AR39" s="204"/>
      <c r="AS39" s="248"/>
      <c r="AT39" s="118"/>
      <c r="AU39" s="19">
        <f t="shared" si="1"/>
        <v>1</v>
      </c>
      <c r="AV39" s="128">
        <f t="shared" si="2"/>
        <v>0</v>
      </c>
      <c r="AW39" s="210">
        <f t="shared" si="3"/>
        <v>1</v>
      </c>
      <c r="AX39" s="122">
        <f t="shared" si="4"/>
        <v>0</v>
      </c>
      <c r="AY39" s="123">
        <f t="shared" si="5"/>
        <v>1</v>
      </c>
      <c r="AZ39" s="123">
        <f t="shared" si="6"/>
        <v>0</v>
      </c>
      <c r="BA39" s="123">
        <f t="shared" si="7"/>
        <v>2</v>
      </c>
      <c r="BB39" s="123">
        <f t="shared" si="8"/>
        <v>2</v>
      </c>
      <c r="BC39" s="124">
        <f t="shared" si="9"/>
        <v>0</v>
      </c>
      <c r="BD39" s="211">
        <f t="shared" si="13"/>
        <v>0</v>
      </c>
      <c r="BE39" s="212">
        <f t="shared" si="17"/>
        <v>0</v>
      </c>
      <c r="BF39" s="213">
        <f t="shared" si="11"/>
        <v>2</v>
      </c>
      <c r="BG39" s="122">
        <f t="shared" si="15"/>
        <v>19</v>
      </c>
      <c r="BH39" s="128">
        <f t="shared" si="14"/>
        <v>10</v>
      </c>
      <c r="BI39" s="20">
        <f t="shared" si="18"/>
        <v>240</v>
      </c>
      <c r="BJ39" s="129">
        <v>240</v>
      </c>
      <c r="BK39" s="122">
        <f>COUNTIF($A39:AS39,"7ID/SUP")+COUNTIF($B39:AS39,"7SR")+COUNTIF($B39:$AQ39,"7PRO")+COUNTIF($B39:$AQ39,"7IN")+COUNTIF($B39:$AQ39,"7LIAT")+COUNTIF($B39:$AQ39,"7ID")++COUNTIF($B39:$AQ39,"7")</f>
        <v>4</v>
      </c>
      <c r="BL39" s="130">
        <f t="shared" si="12"/>
        <v>12</v>
      </c>
    </row>
    <row r="40" spans="2:64" ht="18" thickBot="1">
      <c r="B40" s="56" t="s">
        <v>93</v>
      </c>
      <c r="C40" s="26" t="s">
        <v>29</v>
      </c>
      <c r="D40" s="249">
        <v>1</v>
      </c>
      <c r="E40" s="250">
        <v>1</v>
      </c>
      <c r="F40" s="250">
        <v>1</v>
      </c>
      <c r="G40" s="250">
        <v>1</v>
      </c>
      <c r="H40" s="250">
        <v>1</v>
      </c>
      <c r="I40" s="250"/>
      <c r="J40" s="250"/>
      <c r="K40" s="251" t="s">
        <v>9</v>
      </c>
      <c r="L40" s="250">
        <v>1</v>
      </c>
      <c r="M40" s="250">
        <v>1</v>
      </c>
      <c r="N40" s="250">
        <v>1</v>
      </c>
      <c r="O40" s="250">
        <v>1</v>
      </c>
      <c r="P40" s="31"/>
      <c r="Q40" s="34"/>
      <c r="R40" s="252" t="s">
        <v>46</v>
      </c>
      <c r="S40" s="31">
        <v>1</v>
      </c>
      <c r="T40" s="31">
        <v>1</v>
      </c>
      <c r="U40" s="31">
        <v>1</v>
      </c>
      <c r="V40" s="31">
        <v>1</v>
      </c>
      <c r="W40" s="31"/>
      <c r="X40" s="31"/>
      <c r="Y40" s="31">
        <v>1</v>
      </c>
      <c r="Z40" s="31">
        <v>1</v>
      </c>
      <c r="AA40" s="31">
        <v>1</v>
      </c>
      <c r="AB40" s="31">
        <v>1</v>
      </c>
      <c r="AC40" s="31">
        <v>1</v>
      </c>
      <c r="AD40" s="31"/>
      <c r="AE40" s="34"/>
      <c r="AF40" s="39">
        <v>1</v>
      </c>
      <c r="AG40" s="41">
        <v>1</v>
      </c>
      <c r="AH40" s="41">
        <v>1</v>
      </c>
      <c r="AI40" s="41">
        <v>1</v>
      </c>
      <c r="AJ40" s="41">
        <v>1</v>
      </c>
      <c r="AK40" s="41"/>
      <c r="AL40" s="41"/>
      <c r="AM40" s="41" t="s">
        <v>9</v>
      </c>
      <c r="AN40" s="41">
        <v>1</v>
      </c>
      <c r="AO40" s="41">
        <v>1</v>
      </c>
      <c r="AP40" s="41">
        <v>1</v>
      </c>
      <c r="AQ40" s="41">
        <v>1</v>
      </c>
      <c r="AR40" s="41"/>
      <c r="AS40" s="222"/>
      <c r="AT40" s="253"/>
      <c r="AU40" s="53">
        <f t="shared" si="1"/>
        <v>2</v>
      </c>
      <c r="AV40" s="54">
        <f t="shared" si="2"/>
        <v>1</v>
      </c>
      <c r="AW40" s="55">
        <f t="shared" si="3"/>
        <v>1</v>
      </c>
      <c r="AX40" s="48">
        <f t="shared" si="4"/>
        <v>0</v>
      </c>
      <c r="AY40" s="45">
        <f t="shared" si="5"/>
        <v>0</v>
      </c>
      <c r="AZ40" s="45">
        <f t="shared" si="6"/>
        <v>0</v>
      </c>
      <c r="BA40" s="45">
        <f t="shared" si="7"/>
        <v>0</v>
      </c>
      <c r="BB40" s="45">
        <f t="shared" si="8"/>
        <v>0</v>
      </c>
      <c r="BC40" s="49">
        <f t="shared" si="9"/>
        <v>0</v>
      </c>
      <c r="BD40" s="50">
        <f t="shared" si="13"/>
        <v>0</v>
      </c>
      <c r="BE40" s="254">
        <f t="shared" si="17"/>
        <v>0</v>
      </c>
      <c r="BF40" s="158">
        <f t="shared" si="11"/>
        <v>0</v>
      </c>
      <c r="BG40" s="53">
        <f t="shared" si="15"/>
        <v>28</v>
      </c>
      <c r="BH40" s="54">
        <f t="shared" si="14"/>
        <v>0</v>
      </c>
      <c r="BI40" s="54">
        <f t="shared" si="18"/>
        <v>240</v>
      </c>
      <c r="BJ40" s="55">
        <v>240</v>
      </c>
      <c r="BK40" s="53">
        <f>COUNTIF($A40:AS40,"7ID/SUP")+COUNTIF($B40:AS40,"7SR")+COUNTIF($B40:$AQ40,"7PRO")+COUNTIF($B40:$AQ40,"7IN")+COUNTIF($B40:$AQ40,"7LIAT")+COUNTIF($B40:$AQ40,"7ID")++COUNTIF($B40:$AQ40,"7")</f>
        <v>0</v>
      </c>
      <c r="BL40" s="55">
        <f t="shared" si="12"/>
        <v>27</v>
      </c>
    </row>
    <row r="41" spans="2:64" ht="17" thickBot="1">
      <c r="B41" s="25" t="s">
        <v>94</v>
      </c>
      <c r="C41" s="57" t="s">
        <v>29</v>
      </c>
      <c r="D41" s="58" t="s">
        <v>35</v>
      </c>
      <c r="E41" s="59" t="s">
        <v>35</v>
      </c>
      <c r="F41" s="59">
        <v>1</v>
      </c>
      <c r="G41" s="59">
        <v>4</v>
      </c>
      <c r="H41" s="59">
        <v>4</v>
      </c>
      <c r="I41" s="59" t="s">
        <v>32</v>
      </c>
      <c r="J41" s="59" t="s">
        <v>32</v>
      </c>
      <c r="K41" s="59" t="s">
        <v>44</v>
      </c>
      <c r="L41" s="59" t="s">
        <v>32</v>
      </c>
      <c r="M41" s="59" t="s">
        <v>32</v>
      </c>
      <c r="N41" s="59" t="s">
        <v>32</v>
      </c>
      <c r="O41" s="59" t="s">
        <v>32</v>
      </c>
      <c r="P41" s="60"/>
      <c r="Q41" s="155"/>
      <c r="R41" s="82" t="s">
        <v>53</v>
      </c>
      <c r="S41" s="60">
        <v>4</v>
      </c>
      <c r="T41" s="90">
        <v>27</v>
      </c>
      <c r="U41" s="60" t="s">
        <v>35</v>
      </c>
      <c r="V41" s="60" t="s">
        <v>35</v>
      </c>
      <c r="W41" s="60" t="s">
        <v>50</v>
      </c>
      <c r="X41" s="60" t="s">
        <v>50</v>
      </c>
      <c r="Y41" s="60" t="s">
        <v>9</v>
      </c>
      <c r="Z41" s="60">
        <v>4</v>
      </c>
      <c r="AA41" s="60">
        <v>4</v>
      </c>
      <c r="AB41" s="60" t="s">
        <v>33</v>
      </c>
      <c r="AC41" s="189" t="s">
        <v>33</v>
      </c>
      <c r="AD41" s="60"/>
      <c r="AE41" s="155"/>
      <c r="AF41" s="92" t="s">
        <v>32</v>
      </c>
      <c r="AG41" s="73" t="s">
        <v>32</v>
      </c>
      <c r="AH41" s="73" t="s">
        <v>32</v>
      </c>
      <c r="AI41" s="73" t="s">
        <v>33</v>
      </c>
      <c r="AJ41" s="255" t="s">
        <v>33</v>
      </c>
      <c r="AK41" s="235"/>
      <c r="AL41" s="235"/>
      <c r="AM41" s="73">
        <v>1</v>
      </c>
      <c r="AN41" s="73" t="s">
        <v>35</v>
      </c>
      <c r="AO41" s="73" t="s">
        <v>35</v>
      </c>
      <c r="AP41" s="73">
        <v>1</v>
      </c>
      <c r="AQ41" s="73">
        <v>1</v>
      </c>
      <c r="AR41" s="73" t="s">
        <v>50</v>
      </c>
      <c r="AS41" s="226" t="s">
        <v>50</v>
      </c>
      <c r="AT41" s="256"/>
      <c r="AU41" s="156">
        <f t="shared" si="1"/>
        <v>2</v>
      </c>
      <c r="AV41" s="46">
        <f t="shared" si="2"/>
        <v>1</v>
      </c>
      <c r="AW41" s="81">
        <f t="shared" si="3"/>
        <v>1</v>
      </c>
      <c r="AX41" s="48">
        <f t="shared" si="4"/>
        <v>2</v>
      </c>
      <c r="AY41" s="45">
        <f t="shared" si="5"/>
        <v>0</v>
      </c>
      <c r="AZ41" s="45">
        <f t="shared" si="6"/>
        <v>2</v>
      </c>
      <c r="BA41" s="45">
        <f t="shared" si="7"/>
        <v>0</v>
      </c>
      <c r="BB41" s="45">
        <f t="shared" si="8"/>
        <v>0</v>
      </c>
      <c r="BC41" s="49">
        <f t="shared" si="9"/>
        <v>2</v>
      </c>
      <c r="BD41" s="50">
        <f t="shared" si="13"/>
        <v>0</v>
      </c>
      <c r="BE41" s="157">
        <f t="shared" si="17"/>
        <v>0</v>
      </c>
      <c r="BF41" s="158">
        <f t="shared" si="11"/>
        <v>1</v>
      </c>
      <c r="BG41" s="48">
        <f t="shared" si="15"/>
        <v>28</v>
      </c>
      <c r="BH41" s="46">
        <f t="shared" si="14"/>
        <v>0</v>
      </c>
      <c r="BI41" s="79">
        <f t="shared" si="18"/>
        <v>240</v>
      </c>
      <c r="BJ41" s="80">
        <v>240</v>
      </c>
      <c r="BK41" s="48">
        <f>COUNTIF($A41:AS41,"7ID/SUP")+COUNTIF($B41:AS41,"7SR")+COUNTIF($B41:$AQ41,"7PRO")+COUNTIF($B41:$AQ41,"7IN")+COUNTIF($B41:$AQ41,"7LIAT")+COUNTIF($B41:$AQ41,"7ID")++COUNTIF($B41:$AQ41,"7")</f>
        <v>13</v>
      </c>
      <c r="BL41" s="81">
        <f t="shared" si="12"/>
        <v>12</v>
      </c>
    </row>
    <row r="42" spans="2:64" ht="17" thickBot="1">
      <c r="B42" s="56" t="s">
        <v>95</v>
      </c>
      <c r="C42" s="57" t="s">
        <v>29</v>
      </c>
      <c r="D42" s="58" t="s">
        <v>32</v>
      </c>
      <c r="E42" s="59">
        <v>27</v>
      </c>
      <c r="F42" s="180" t="s">
        <v>35</v>
      </c>
      <c r="G42" s="59" t="s">
        <v>35</v>
      </c>
      <c r="H42" s="59">
        <v>4</v>
      </c>
      <c r="I42" s="59" t="s">
        <v>33</v>
      </c>
      <c r="J42" s="59" t="s">
        <v>32</v>
      </c>
      <c r="K42" s="59" t="s">
        <v>32</v>
      </c>
      <c r="L42" s="59" t="s">
        <v>44</v>
      </c>
      <c r="M42" s="59">
        <v>1</v>
      </c>
      <c r="N42" s="59">
        <v>1</v>
      </c>
      <c r="O42" s="59">
        <v>1</v>
      </c>
      <c r="P42" s="59"/>
      <c r="Q42" s="183"/>
      <c r="R42" s="58" t="s">
        <v>33</v>
      </c>
      <c r="S42" s="59" t="s">
        <v>33</v>
      </c>
      <c r="T42" s="59" t="s">
        <v>33</v>
      </c>
      <c r="U42" s="59" t="s">
        <v>32</v>
      </c>
      <c r="V42" s="59" t="s">
        <v>32</v>
      </c>
      <c r="W42" s="59"/>
      <c r="X42" s="59"/>
      <c r="Y42" s="59">
        <v>1</v>
      </c>
      <c r="Z42" s="59">
        <v>1</v>
      </c>
      <c r="AA42" s="59">
        <v>1</v>
      </c>
      <c r="AB42" s="59" t="s">
        <v>35</v>
      </c>
      <c r="AC42" s="59" t="s">
        <v>35</v>
      </c>
      <c r="AD42" s="59" t="s">
        <v>30</v>
      </c>
      <c r="AE42" s="183" t="s">
        <v>30</v>
      </c>
      <c r="AF42" s="92" t="s">
        <v>35</v>
      </c>
      <c r="AG42" s="73" t="s">
        <v>35</v>
      </c>
      <c r="AH42" s="73">
        <v>4</v>
      </c>
      <c r="AI42" s="73">
        <v>4</v>
      </c>
      <c r="AJ42" s="73">
        <v>4</v>
      </c>
      <c r="AK42" s="73" t="s">
        <v>30</v>
      </c>
      <c r="AL42" s="73" t="s">
        <v>30</v>
      </c>
      <c r="AM42" s="73" t="s">
        <v>9</v>
      </c>
      <c r="AN42" s="73" t="s">
        <v>32</v>
      </c>
      <c r="AO42" s="73" t="s">
        <v>32</v>
      </c>
      <c r="AP42" s="73" t="s">
        <v>33</v>
      </c>
      <c r="AQ42" s="73" t="s">
        <v>33</v>
      </c>
      <c r="AR42" s="73"/>
      <c r="AS42" s="226"/>
      <c r="AT42" s="256"/>
      <c r="AU42" s="156">
        <f t="shared" si="1"/>
        <v>2</v>
      </c>
      <c r="AV42" s="46">
        <f t="shared" si="2"/>
        <v>1</v>
      </c>
      <c r="AW42" s="81">
        <f t="shared" si="3"/>
        <v>1</v>
      </c>
      <c r="AX42" s="48">
        <f t="shared" si="4"/>
        <v>2</v>
      </c>
      <c r="AY42" s="45">
        <f t="shared" si="5"/>
        <v>0</v>
      </c>
      <c r="AZ42" s="45">
        <f t="shared" si="6"/>
        <v>0</v>
      </c>
      <c r="BA42" s="45">
        <f t="shared" si="7"/>
        <v>2</v>
      </c>
      <c r="BB42" s="45">
        <f t="shared" si="8"/>
        <v>2</v>
      </c>
      <c r="BC42" s="49">
        <f t="shared" si="9"/>
        <v>0</v>
      </c>
      <c r="BD42" s="50">
        <f t="shared" si="13"/>
        <v>0</v>
      </c>
      <c r="BE42" s="157">
        <f t="shared" si="17"/>
        <v>0</v>
      </c>
      <c r="BF42" s="158">
        <f t="shared" si="11"/>
        <v>1</v>
      </c>
      <c r="BG42" s="48">
        <f t="shared" si="15"/>
        <v>28</v>
      </c>
      <c r="BH42" s="46">
        <f t="shared" si="14"/>
        <v>0</v>
      </c>
      <c r="BI42" s="79">
        <f t="shared" si="18"/>
        <v>240</v>
      </c>
      <c r="BJ42" s="80">
        <v>240</v>
      </c>
      <c r="BK42" s="48">
        <f>COUNTIF($A42:AS42,"7ID/SUP")+COUNTIF($B42:AS42,"7SR")+COUNTIF($B42:$AQ42,"7PRO")+COUNTIF($B42:$AQ42,"7IN")+COUNTIF($B42:$AQ42,"7LIAT")+COUNTIF($B42:$AQ42,"7ID")++COUNTIF($B42:$AQ42,"7")</f>
        <v>13</v>
      </c>
      <c r="BL42" s="81">
        <f t="shared" si="12"/>
        <v>14</v>
      </c>
    </row>
    <row r="43" spans="2:64" ht="17" thickBot="1">
      <c r="B43" s="25" t="s">
        <v>96</v>
      </c>
      <c r="C43" s="57" t="s">
        <v>29</v>
      </c>
      <c r="D43" s="153" t="s">
        <v>35</v>
      </c>
      <c r="E43" s="154" t="s">
        <v>35</v>
      </c>
      <c r="F43" s="154" t="s">
        <v>9</v>
      </c>
      <c r="G43" s="154" t="s">
        <v>32</v>
      </c>
      <c r="H43" s="171" t="s">
        <v>32</v>
      </c>
      <c r="I43" s="171" t="s">
        <v>32</v>
      </c>
      <c r="J43" s="257" t="s">
        <v>54</v>
      </c>
      <c r="K43" s="154" t="s">
        <v>32</v>
      </c>
      <c r="L43" s="154">
        <v>27</v>
      </c>
      <c r="M43" s="154" t="s">
        <v>35</v>
      </c>
      <c r="N43" s="154" t="s">
        <v>35</v>
      </c>
      <c r="O43" s="154" t="s">
        <v>33</v>
      </c>
      <c r="P43" s="59" t="s">
        <v>33</v>
      </c>
      <c r="Q43" s="155" t="s">
        <v>33</v>
      </c>
      <c r="R43" s="82" t="s">
        <v>46</v>
      </c>
      <c r="S43" s="60" t="s">
        <v>32</v>
      </c>
      <c r="T43" s="60" t="s">
        <v>32</v>
      </c>
      <c r="U43" s="60" t="s">
        <v>32</v>
      </c>
      <c r="V43" s="60" t="s">
        <v>32</v>
      </c>
      <c r="W43" s="60"/>
      <c r="X43" s="60"/>
      <c r="Y43" s="60" t="s">
        <v>32</v>
      </c>
      <c r="Z43" s="60" t="s">
        <v>32</v>
      </c>
      <c r="AA43" s="60" t="s">
        <v>32</v>
      </c>
      <c r="AB43" s="60" t="s">
        <v>35</v>
      </c>
      <c r="AC43" s="60" t="s">
        <v>35</v>
      </c>
      <c r="AD43" s="59" t="s">
        <v>26</v>
      </c>
      <c r="AE43" s="183" t="s">
        <v>26</v>
      </c>
      <c r="AF43" s="92" t="s">
        <v>33</v>
      </c>
      <c r="AG43" s="73" t="s">
        <v>33</v>
      </c>
      <c r="AH43" s="73" t="s">
        <v>33</v>
      </c>
      <c r="AI43" s="73" t="s">
        <v>32</v>
      </c>
      <c r="AJ43" s="73" t="s">
        <v>32</v>
      </c>
      <c r="AK43" s="73"/>
      <c r="AL43" s="73"/>
      <c r="AM43" s="73" t="s">
        <v>35</v>
      </c>
      <c r="AN43" s="73" t="s">
        <v>35</v>
      </c>
      <c r="AO43" s="73" t="s">
        <v>9</v>
      </c>
      <c r="AP43" s="73" t="s">
        <v>32</v>
      </c>
      <c r="AQ43" s="73" t="s">
        <v>32</v>
      </c>
      <c r="AR43" s="73" t="s">
        <v>33</v>
      </c>
      <c r="AS43" s="226" t="s">
        <v>33</v>
      </c>
      <c r="AT43" s="256"/>
      <c r="AU43" s="156">
        <f t="shared" si="1"/>
        <v>2</v>
      </c>
      <c r="AV43" s="46">
        <f t="shared" si="2"/>
        <v>1</v>
      </c>
      <c r="AW43" s="81">
        <f t="shared" si="3"/>
        <v>1</v>
      </c>
      <c r="AX43" s="48">
        <f t="shared" si="4"/>
        <v>1</v>
      </c>
      <c r="AY43" s="45">
        <f t="shared" si="5"/>
        <v>2</v>
      </c>
      <c r="AZ43" s="45">
        <f t="shared" si="6"/>
        <v>0</v>
      </c>
      <c r="BA43" s="45">
        <f t="shared" si="7"/>
        <v>0</v>
      </c>
      <c r="BB43" s="45">
        <f t="shared" si="8"/>
        <v>0</v>
      </c>
      <c r="BC43" s="49">
        <f t="shared" si="9"/>
        <v>2</v>
      </c>
      <c r="BD43" s="50">
        <f t="shared" si="13"/>
        <v>0</v>
      </c>
      <c r="BE43" s="157">
        <f t="shared" si="17"/>
        <v>0</v>
      </c>
      <c r="BF43" s="158">
        <f t="shared" si="11"/>
        <v>1</v>
      </c>
      <c r="BG43" s="48">
        <f t="shared" si="15"/>
        <v>25</v>
      </c>
      <c r="BH43" s="46">
        <f t="shared" si="14"/>
        <v>3</v>
      </c>
      <c r="BI43" s="79">
        <f t="shared" si="18"/>
        <v>240</v>
      </c>
      <c r="BJ43" s="80">
        <v>240</v>
      </c>
      <c r="BK43" s="48">
        <f>COUNTIF($A43:AS43,"7ID/SUP")+COUNTIF($B43:AS43,"7SR")+COUNTIF($B43:$AQ43,"7PRO")+COUNTIF($B43:$AQ43,"7IN")+COUNTIF($B43:$AQ43,"7LIAT")+COUNTIF($B43:$AQ43,"7ID")++COUNTIF($B43:$AQ43,"7")</f>
        <v>21</v>
      </c>
      <c r="BL43" s="81">
        <f t="shared" si="12"/>
        <v>0</v>
      </c>
    </row>
    <row r="44" spans="2:64" ht="17" thickBot="1">
      <c r="B44" s="56" t="s">
        <v>97</v>
      </c>
      <c r="C44" s="57" t="s">
        <v>29</v>
      </c>
      <c r="D44" s="58"/>
      <c r="E44" s="59">
        <v>4</v>
      </c>
      <c r="F44" s="59"/>
      <c r="G44" s="60"/>
      <c r="H44" s="60"/>
      <c r="I44" s="60" t="s">
        <v>53</v>
      </c>
      <c r="J44" s="60" t="s">
        <v>53</v>
      </c>
      <c r="K44" s="59"/>
      <c r="L44" s="59" t="s">
        <v>53</v>
      </c>
      <c r="M44" s="59"/>
      <c r="N44" s="60"/>
      <c r="O44" s="60">
        <v>4</v>
      </c>
      <c r="P44" s="60"/>
      <c r="Q44" s="60" t="s">
        <v>32</v>
      </c>
      <c r="R44" s="82"/>
      <c r="S44" s="60"/>
      <c r="T44" s="60"/>
      <c r="U44" s="60"/>
      <c r="V44" s="60">
        <v>4</v>
      </c>
      <c r="W44" s="60" t="s">
        <v>32</v>
      </c>
      <c r="X44" s="60" t="s">
        <v>32</v>
      </c>
      <c r="Y44" s="60"/>
      <c r="Z44" s="60"/>
      <c r="AA44" s="60"/>
      <c r="AB44" s="60"/>
      <c r="AC44" s="60" t="s">
        <v>32</v>
      </c>
      <c r="AD44" s="60" t="s">
        <v>32</v>
      </c>
      <c r="AE44" s="155" t="s">
        <v>32</v>
      </c>
      <c r="AF44" s="92"/>
      <c r="AG44" s="73"/>
      <c r="AH44" s="73"/>
      <c r="AI44" s="73"/>
      <c r="AJ44" s="73">
        <v>4</v>
      </c>
      <c r="AK44" s="73" t="s">
        <v>32</v>
      </c>
      <c r="AL44" s="73" t="s">
        <v>32</v>
      </c>
      <c r="AM44" s="73"/>
      <c r="AN44" s="73">
        <v>4</v>
      </c>
      <c r="AO44" s="73"/>
      <c r="AP44" s="73"/>
      <c r="AQ44" s="73"/>
      <c r="AR44" s="73" t="s">
        <v>32</v>
      </c>
      <c r="AS44" s="226" t="s">
        <v>32</v>
      </c>
      <c r="AT44" s="256"/>
      <c r="AU44" s="156">
        <f t="shared" si="1"/>
        <v>0</v>
      </c>
      <c r="AV44" s="46">
        <f t="shared" si="2"/>
        <v>0</v>
      </c>
      <c r="AW44" s="81">
        <f t="shared" si="3"/>
        <v>0</v>
      </c>
      <c r="AX44" s="48">
        <f t="shared" si="4"/>
        <v>2</v>
      </c>
      <c r="AY44" s="45">
        <f t="shared" si="5"/>
        <v>1</v>
      </c>
      <c r="AZ44" s="45">
        <f t="shared" si="6"/>
        <v>2</v>
      </c>
      <c r="BA44" s="45">
        <f t="shared" si="7"/>
        <v>2</v>
      </c>
      <c r="BB44" s="45">
        <f t="shared" si="8"/>
        <v>2</v>
      </c>
      <c r="BC44" s="49">
        <f t="shared" si="9"/>
        <v>2</v>
      </c>
      <c r="BD44" s="50">
        <f t="shared" si="13"/>
        <v>0</v>
      </c>
      <c r="BE44" s="157">
        <f t="shared" si="17"/>
        <v>0</v>
      </c>
      <c r="BF44" s="158">
        <f t="shared" si="11"/>
        <v>0</v>
      </c>
      <c r="BG44" s="48">
        <f t="shared" si="15"/>
        <v>18</v>
      </c>
      <c r="BH44" s="46">
        <f t="shared" si="14"/>
        <v>0</v>
      </c>
      <c r="BI44" s="79">
        <f t="shared" si="18"/>
        <v>144</v>
      </c>
      <c r="BJ44" s="80">
        <v>144</v>
      </c>
      <c r="BK44" s="48">
        <f>COUNTIF($A44:AS44,"7ID/SUP")+COUNTIF($B44:AS44,"7SR")+COUNTIF($B44:$AQ44,"7PRO")+COUNTIF($B44:$AQ44,"7IN")+COUNTIF($B44:$AQ44,"7LIAT")+COUNTIF($B44:$AQ44,"7ID")++COUNTIF($B44:$AQ44,"7")</f>
        <v>10</v>
      </c>
      <c r="BL44" s="81">
        <f t="shared" si="12"/>
        <v>8</v>
      </c>
    </row>
    <row r="45" spans="2:64" ht="17" thickBot="1">
      <c r="B45" s="25" t="s">
        <v>98</v>
      </c>
      <c r="C45" s="57" t="s">
        <v>55</v>
      </c>
      <c r="D45" s="58">
        <v>4</v>
      </c>
      <c r="E45" s="59">
        <v>4</v>
      </c>
      <c r="F45" s="59">
        <v>4</v>
      </c>
      <c r="G45" s="60">
        <v>4</v>
      </c>
      <c r="H45" s="60">
        <v>4</v>
      </c>
      <c r="I45" s="60"/>
      <c r="J45" s="60"/>
      <c r="K45" s="59">
        <v>4</v>
      </c>
      <c r="L45" s="59">
        <v>4</v>
      </c>
      <c r="M45" s="59">
        <v>4</v>
      </c>
      <c r="N45" s="60">
        <v>4</v>
      </c>
      <c r="O45" s="60">
        <v>4</v>
      </c>
      <c r="P45" s="60"/>
      <c r="Q45" s="155"/>
      <c r="R45" s="82"/>
      <c r="S45" s="60">
        <v>4</v>
      </c>
      <c r="T45" s="60">
        <v>4</v>
      </c>
      <c r="U45" s="60">
        <v>4</v>
      </c>
      <c r="V45" s="60">
        <v>4</v>
      </c>
      <c r="W45" s="60"/>
      <c r="X45" s="60"/>
      <c r="Y45" s="60">
        <v>4</v>
      </c>
      <c r="Z45" s="60">
        <v>4</v>
      </c>
      <c r="AA45" s="60">
        <v>4</v>
      </c>
      <c r="AB45" s="60">
        <v>4</v>
      </c>
      <c r="AC45" s="60">
        <v>4</v>
      </c>
      <c r="AD45" s="60"/>
      <c r="AE45" s="155"/>
      <c r="AF45" s="92">
        <v>4</v>
      </c>
      <c r="AG45" s="73">
        <v>4</v>
      </c>
      <c r="AH45" s="73">
        <v>4</v>
      </c>
      <c r="AI45" s="73">
        <v>4</v>
      </c>
      <c r="AJ45" s="73">
        <v>4</v>
      </c>
      <c r="AK45" s="73"/>
      <c r="AL45" s="73"/>
      <c r="AM45" s="73">
        <v>4</v>
      </c>
      <c r="AN45" s="73">
        <v>4</v>
      </c>
      <c r="AO45" s="73">
        <v>4</v>
      </c>
      <c r="AP45" s="73">
        <v>4</v>
      </c>
      <c r="AQ45" s="73">
        <v>4</v>
      </c>
      <c r="AR45" s="73"/>
      <c r="AS45" s="226"/>
      <c r="AT45" s="256"/>
      <c r="AU45" s="156">
        <f t="shared" si="1"/>
        <v>0</v>
      </c>
      <c r="AV45" s="46">
        <f t="shared" si="2"/>
        <v>0</v>
      </c>
      <c r="AW45" s="81">
        <f t="shared" si="3"/>
        <v>0</v>
      </c>
      <c r="AX45" s="48">
        <f t="shared" si="4"/>
        <v>0</v>
      </c>
      <c r="AY45" s="45">
        <f t="shared" si="5"/>
        <v>0</v>
      </c>
      <c r="AZ45" s="45">
        <f t="shared" si="6"/>
        <v>0</v>
      </c>
      <c r="BA45" s="45">
        <f t="shared" si="7"/>
        <v>0</v>
      </c>
      <c r="BB45" s="45">
        <f t="shared" si="8"/>
        <v>0</v>
      </c>
      <c r="BC45" s="49">
        <f t="shared" si="9"/>
        <v>0</v>
      </c>
      <c r="BD45" s="50">
        <f t="shared" si="13"/>
        <v>0</v>
      </c>
      <c r="BE45" s="157">
        <f t="shared" si="17"/>
        <v>0</v>
      </c>
      <c r="BF45" s="158">
        <f t="shared" si="11"/>
        <v>0</v>
      </c>
      <c r="BG45" s="48">
        <f t="shared" si="15"/>
        <v>29</v>
      </c>
      <c r="BH45" s="46">
        <f t="shared" si="14"/>
        <v>0</v>
      </c>
      <c r="BI45" s="79">
        <f t="shared" si="18"/>
        <v>232</v>
      </c>
      <c r="BJ45" s="80">
        <v>240</v>
      </c>
      <c r="BK45" s="48">
        <f>COUNTIF($A45:AS45,"7ID/SUP")+COUNTIF($B45:AS45,"7SR")+COUNTIF($B45:$AQ45,"7PRO")+COUNTIF($B45:$AQ45,"7IN")+COUNTIF($B45:$AQ45,"7LIAT")+COUNTIF($B45:$AQ45,"7ID")++COUNTIF($B45:$AQ45,"7")</f>
        <v>0</v>
      </c>
      <c r="BL45" s="81">
        <f t="shared" si="12"/>
        <v>29</v>
      </c>
    </row>
    <row r="46" spans="2:64" ht="17" thickBot="1">
      <c r="B46" s="56" t="s">
        <v>99</v>
      </c>
      <c r="C46" s="57" t="s">
        <v>29</v>
      </c>
      <c r="D46" s="58" t="s">
        <v>32</v>
      </c>
      <c r="E46" s="180" t="s">
        <v>32</v>
      </c>
      <c r="F46" s="59" t="s">
        <v>32</v>
      </c>
      <c r="G46" s="59" t="s">
        <v>32</v>
      </c>
      <c r="H46" s="59" t="s">
        <v>32</v>
      </c>
      <c r="I46" s="59"/>
      <c r="J46" s="59"/>
      <c r="K46" s="59" t="s">
        <v>32</v>
      </c>
      <c r="L46" s="59" t="s">
        <v>32</v>
      </c>
      <c r="M46" s="59" t="s">
        <v>32</v>
      </c>
      <c r="N46" s="59" t="s">
        <v>32</v>
      </c>
      <c r="O46" s="59" t="s">
        <v>32</v>
      </c>
      <c r="P46" s="59"/>
      <c r="Q46" s="183"/>
      <c r="R46" s="58" t="s">
        <v>46</v>
      </c>
      <c r="S46" s="59" t="s">
        <v>35</v>
      </c>
      <c r="T46" s="59">
        <v>4</v>
      </c>
      <c r="U46" s="59">
        <v>1</v>
      </c>
      <c r="V46" s="59">
        <v>4</v>
      </c>
      <c r="W46" s="59" t="s">
        <v>32</v>
      </c>
      <c r="X46" s="258" t="s">
        <v>35</v>
      </c>
      <c r="Y46" s="59" t="s">
        <v>35</v>
      </c>
      <c r="Z46" s="59" t="s">
        <v>35</v>
      </c>
      <c r="AA46" s="59">
        <v>4</v>
      </c>
      <c r="AB46" s="59" t="s">
        <v>32</v>
      </c>
      <c r="AC46" s="59" t="s">
        <v>32</v>
      </c>
      <c r="AD46" s="59" t="s">
        <v>32</v>
      </c>
      <c r="AE46" s="183" t="s">
        <v>32</v>
      </c>
      <c r="AF46" s="92" t="s">
        <v>9</v>
      </c>
      <c r="AG46" s="73">
        <v>4</v>
      </c>
      <c r="AH46" s="73">
        <v>4</v>
      </c>
      <c r="AI46" s="73">
        <v>4</v>
      </c>
      <c r="AJ46" s="73">
        <v>4</v>
      </c>
      <c r="AK46" s="73"/>
      <c r="AL46" s="73"/>
      <c r="AM46" s="73">
        <v>4</v>
      </c>
      <c r="AN46" s="73">
        <v>4</v>
      </c>
      <c r="AO46" s="73" t="s">
        <v>32</v>
      </c>
      <c r="AP46" s="73" t="s">
        <v>35</v>
      </c>
      <c r="AQ46" s="73" t="s">
        <v>35</v>
      </c>
      <c r="AR46" s="73" t="s">
        <v>30</v>
      </c>
      <c r="AS46" s="226" t="s">
        <v>30</v>
      </c>
      <c r="AT46" s="256"/>
      <c r="AU46" s="156">
        <f t="shared" si="1"/>
        <v>1</v>
      </c>
      <c r="AV46" s="46">
        <f t="shared" si="2"/>
        <v>0</v>
      </c>
      <c r="AW46" s="81">
        <f t="shared" si="3"/>
        <v>1</v>
      </c>
      <c r="AX46" s="48">
        <f t="shared" si="4"/>
        <v>0</v>
      </c>
      <c r="AY46" s="45">
        <f t="shared" si="5"/>
        <v>0</v>
      </c>
      <c r="AZ46" s="45">
        <f t="shared" si="6"/>
        <v>1</v>
      </c>
      <c r="BA46" s="45">
        <f t="shared" si="7"/>
        <v>2</v>
      </c>
      <c r="BB46" s="45">
        <f t="shared" si="8"/>
        <v>0</v>
      </c>
      <c r="BC46" s="49">
        <f t="shared" si="9"/>
        <v>2</v>
      </c>
      <c r="BD46" s="50">
        <f t="shared" si="13"/>
        <v>0</v>
      </c>
      <c r="BE46" s="157">
        <f t="shared" si="17"/>
        <v>0</v>
      </c>
      <c r="BF46" s="158">
        <f t="shared" si="11"/>
        <v>0</v>
      </c>
      <c r="BG46" s="48">
        <f t="shared" si="15"/>
        <v>29</v>
      </c>
      <c r="BH46" s="46">
        <f t="shared" si="14"/>
        <v>0</v>
      </c>
      <c r="BI46" s="79">
        <f t="shared" si="18"/>
        <v>240</v>
      </c>
      <c r="BJ46" s="80">
        <v>240</v>
      </c>
      <c r="BK46" s="48">
        <f>COUNTIF($A46:AS46,"7ID/SUP")+COUNTIF($B46:AS46,"7SR")+COUNTIF($B46:$AQ46,"7PRO")+COUNTIF($B46:$AQ46,"7IN")+COUNTIF($B46:$AQ46,"7LIAT")+COUNTIF($B46:$AQ46,"7ID")++COUNTIF($B46:$AQ46,"7")</f>
        <v>16</v>
      </c>
      <c r="BL46" s="81">
        <f t="shared" si="12"/>
        <v>10</v>
      </c>
    </row>
    <row r="47" spans="2:64" ht="17" thickBot="1">
      <c r="B47" s="25" t="s">
        <v>100</v>
      </c>
      <c r="C47" s="57" t="s">
        <v>29</v>
      </c>
      <c r="D47" s="58" t="s">
        <v>32</v>
      </c>
      <c r="E47" s="59" t="s">
        <v>32</v>
      </c>
      <c r="F47" s="59" t="s">
        <v>32</v>
      </c>
      <c r="G47" s="59" t="s">
        <v>35</v>
      </c>
      <c r="H47" s="181" t="s">
        <v>35</v>
      </c>
      <c r="I47" s="59" t="s">
        <v>30</v>
      </c>
      <c r="J47" s="59" t="s">
        <v>30</v>
      </c>
      <c r="K47" s="59">
        <v>27</v>
      </c>
      <c r="L47" s="59" t="s">
        <v>35</v>
      </c>
      <c r="M47" s="59" t="s">
        <v>35</v>
      </c>
      <c r="N47" s="59">
        <v>4</v>
      </c>
      <c r="O47" s="59">
        <v>4</v>
      </c>
      <c r="P47" s="59" t="s">
        <v>32</v>
      </c>
      <c r="Q47" s="183" t="s">
        <v>32</v>
      </c>
      <c r="R47" s="58" t="s">
        <v>46</v>
      </c>
      <c r="S47" s="59">
        <v>4</v>
      </c>
      <c r="T47" s="59">
        <v>4</v>
      </c>
      <c r="U47" s="59">
        <v>4</v>
      </c>
      <c r="V47" s="59">
        <v>4</v>
      </c>
      <c r="W47" s="59"/>
      <c r="X47" s="59"/>
      <c r="Y47" s="59" t="s">
        <v>32</v>
      </c>
      <c r="Z47" s="59" t="s">
        <v>32</v>
      </c>
      <c r="AA47" s="59" t="s">
        <v>32</v>
      </c>
      <c r="AB47" s="59" t="s">
        <v>32</v>
      </c>
      <c r="AC47" s="59" t="s">
        <v>35</v>
      </c>
      <c r="AD47" s="59"/>
      <c r="AE47" s="183" t="s">
        <v>53</v>
      </c>
      <c r="AF47" s="92">
        <v>4</v>
      </c>
      <c r="AG47" s="73">
        <v>4</v>
      </c>
      <c r="AH47" s="73" t="s">
        <v>32</v>
      </c>
      <c r="AI47" s="73" t="s">
        <v>9</v>
      </c>
      <c r="AJ47" s="73">
        <v>4</v>
      </c>
      <c r="AK47" s="73"/>
      <c r="AL47" s="73"/>
      <c r="AM47" s="73" t="s">
        <v>32</v>
      </c>
      <c r="AN47" s="73" t="s">
        <v>32</v>
      </c>
      <c r="AO47" s="73" t="s">
        <v>32</v>
      </c>
      <c r="AP47" s="73" t="s">
        <v>32</v>
      </c>
      <c r="AQ47" s="73" t="s">
        <v>32</v>
      </c>
      <c r="AR47" s="73"/>
      <c r="AS47" s="226"/>
      <c r="AT47" s="256"/>
      <c r="AU47" s="156">
        <f t="shared" si="1"/>
        <v>1</v>
      </c>
      <c r="AV47" s="46">
        <f t="shared" si="2"/>
        <v>0</v>
      </c>
      <c r="AW47" s="81">
        <f t="shared" si="3"/>
        <v>1</v>
      </c>
      <c r="AX47" s="48">
        <f t="shared" si="4"/>
        <v>2</v>
      </c>
      <c r="AY47" s="45">
        <f t="shared" si="5"/>
        <v>2</v>
      </c>
      <c r="AZ47" s="45">
        <f t="shared" si="6"/>
        <v>0</v>
      </c>
      <c r="BA47" s="45">
        <f t="shared" si="7"/>
        <v>1</v>
      </c>
      <c r="BB47" s="45">
        <f t="shared" si="8"/>
        <v>0</v>
      </c>
      <c r="BC47" s="49">
        <f t="shared" si="9"/>
        <v>0</v>
      </c>
      <c r="BD47" s="50">
        <f t="shared" si="13"/>
        <v>0</v>
      </c>
      <c r="BE47" s="157">
        <v>3</v>
      </c>
      <c r="BF47" s="158">
        <f t="shared" si="11"/>
        <v>1</v>
      </c>
      <c r="BG47" s="48">
        <f t="shared" si="15"/>
        <v>29</v>
      </c>
      <c r="BH47" s="46">
        <f t="shared" si="14"/>
        <v>0</v>
      </c>
      <c r="BI47" s="79">
        <f t="shared" si="18"/>
        <v>240</v>
      </c>
      <c r="BJ47" s="80">
        <v>240</v>
      </c>
      <c r="BK47" s="48">
        <f>COUNTIF($A47:AS47,"7ID/SUP")+COUNTIF($B47:AS47,"7SR")+COUNTIF($B47:$AQ47,"7PRO")+COUNTIF($B47:$AQ47,"7IN")+COUNTIF($B47:$AQ47,"7LIAT")+COUNTIF($B47:$AQ47,"7ID")++COUNTIF($B47:$AQ47,"7")</f>
        <v>15</v>
      </c>
      <c r="BL47" s="81">
        <f t="shared" si="12"/>
        <v>12</v>
      </c>
    </row>
    <row r="48" spans="2:64" ht="17" thickBot="1">
      <c r="B48" s="56" t="s">
        <v>101</v>
      </c>
      <c r="C48" s="177" t="s">
        <v>29</v>
      </c>
      <c r="D48" s="58">
        <v>4</v>
      </c>
      <c r="E48" s="59" t="s">
        <v>35</v>
      </c>
      <c r="F48" s="59" t="s">
        <v>32</v>
      </c>
      <c r="G48" s="59" t="s">
        <v>32</v>
      </c>
      <c r="H48" s="59" t="s">
        <v>32</v>
      </c>
      <c r="I48" s="59">
        <v>27</v>
      </c>
      <c r="J48" s="181"/>
      <c r="K48" s="59" t="s">
        <v>35</v>
      </c>
      <c r="L48" s="59" t="s">
        <v>32</v>
      </c>
      <c r="M48" s="59" t="s">
        <v>32</v>
      </c>
      <c r="N48" s="60" t="s">
        <v>32</v>
      </c>
      <c r="O48" s="60" t="s">
        <v>32</v>
      </c>
      <c r="P48" s="59" t="s">
        <v>32</v>
      </c>
      <c r="Q48" s="183"/>
      <c r="R48" s="58" t="s">
        <v>30</v>
      </c>
      <c r="S48" s="59" t="s">
        <v>32</v>
      </c>
      <c r="T48" s="59" t="s">
        <v>32</v>
      </c>
      <c r="U48" s="59" t="s">
        <v>32</v>
      </c>
      <c r="V48" s="59" t="s">
        <v>32</v>
      </c>
      <c r="W48" s="59"/>
      <c r="X48" s="59"/>
      <c r="Y48" s="59" t="s">
        <v>35</v>
      </c>
      <c r="Z48" s="59">
        <v>4</v>
      </c>
      <c r="AA48" s="59">
        <v>4</v>
      </c>
      <c r="AB48" s="59">
        <v>4</v>
      </c>
      <c r="AC48" s="59">
        <v>4</v>
      </c>
      <c r="AD48" s="59" t="s">
        <v>53</v>
      </c>
      <c r="AE48" s="183"/>
      <c r="AF48" s="92" t="s">
        <v>32</v>
      </c>
      <c r="AG48" s="73" t="s">
        <v>32</v>
      </c>
      <c r="AH48" s="73" t="s">
        <v>35</v>
      </c>
      <c r="AI48" s="73" t="s">
        <v>35</v>
      </c>
      <c r="AJ48" s="73">
        <v>4</v>
      </c>
      <c r="AK48" s="73" t="s">
        <v>53</v>
      </c>
      <c r="AL48" s="73" t="s">
        <v>53</v>
      </c>
      <c r="AM48" s="73" t="s">
        <v>32</v>
      </c>
      <c r="AN48" s="73" t="s">
        <v>32</v>
      </c>
      <c r="AO48" s="73" t="s">
        <v>9</v>
      </c>
      <c r="AP48" s="73" t="s">
        <v>32</v>
      </c>
      <c r="AQ48" s="73" t="s">
        <v>32</v>
      </c>
      <c r="AR48" s="73"/>
      <c r="AS48" s="226"/>
      <c r="AT48" s="256"/>
      <c r="AU48" s="156">
        <f t="shared" si="1"/>
        <v>1</v>
      </c>
      <c r="AV48" s="46">
        <f t="shared" si="2"/>
        <v>0</v>
      </c>
      <c r="AW48" s="81">
        <f t="shared" si="3"/>
        <v>1</v>
      </c>
      <c r="AX48" s="48">
        <f t="shared" si="4"/>
        <v>1</v>
      </c>
      <c r="AY48" s="45">
        <f t="shared" si="5"/>
        <v>1</v>
      </c>
      <c r="AZ48" s="45">
        <f t="shared" si="6"/>
        <v>0</v>
      </c>
      <c r="BA48" s="45">
        <f t="shared" si="7"/>
        <v>1</v>
      </c>
      <c r="BB48" s="45">
        <f t="shared" si="8"/>
        <v>2</v>
      </c>
      <c r="BC48" s="49">
        <f t="shared" si="9"/>
        <v>0</v>
      </c>
      <c r="BD48" s="50">
        <f t="shared" si="13"/>
        <v>0</v>
      </c>
      <c r="BE48" s="157">
        <f>BD48/2</f>
        <v>0</v>
      </c>
      <c r="BF48" s="158">
        <f t="shared" si="11"/>
        <v>1</v>
      </c>
      <c r="BG48" s="48">
        <f t="shared" si="15"/>
        <v>29</v>
      </c>
      <c r="BH48" s="46">
        <f t="shared" si="14"/>
        <v>0</v>
      </c>
      <c r="BI48" s="79">
        <f t="shared" si="18"/>
        <v>240</v>
      </c>
      <c r="BJ48" s="80">
        <v>240</v>
      </c>
      <c r="BK48" s="48">
        <f>COUNTIF($A48:AS48,"7ID/SUP")+COUNTIF($B48:AS48,"7SR")+COUNTIF($B48:$AQ48,"7PRO")+COUNTIF($B48:$AQ48,"7IN")+COUNTIF($B48:$AQ48,"7LIAT")+COUNTIF($B48:$AQ48,"7ID")++COUNTIF($B48:$AQ48,"7")</f>
        <v>18</v>
      </c>
      <c r="BL48" s="81">
        <f t="shared" si="12"/>
        <v>10</v>
      </c>
    </row>
    <row r="49" spans="2:64" ht="17" thickBot="1">
      <c r="B49" s="25" t="s">
        <v>102</v>
      </c>
      <c r="C49" s="177" t="s">
        <v>29</v>
      </c>
      <c r="D49" s="58">
        <v>27</v>
      </c>
      <c r="E49" s="59"/>
      <c r="F49" s="59"/>
      <c r="G49" s="59"/>
      <c r="H49" s="59"/>
      <c r="I49" s="59" t="s">
        <v>50</v>
      </c>
      <c r="J49" s="59" t="s">
        <v>50</v>
      </c>
      <c r="K49" s="181" t="s">
        <v>30</v>
      </c>
      <c r="L49" s="59"/>
      <c r="M49" s="59"/>
      <c r="N49" s="60"/>
      <c r="O49" s="60"/>
      <c r="P49" s="59" t="s">
        <v>30</v>
      </c>
      <c r="Q49" s="183" t="s">
        <v>30</v>
      </c>
      <c r="R49" s="179" t="s">
        <v>32</v>
      </c>
      <c r="S49" s="181"/>
      <c r="T49" s="181"/>
      <c r="U49" s="181"/>
      <c r="V49" s="181"/>
      <c r="W49" s="181" t="s">
        <v>30</v>
      </c>
      <c r="X49" s="181" t="s">
        <v>30</v>
      </c>
      <c r="Y49" s="59" t="s">
        <v>26</v>
      </c>
      <c r="Z49" s="181"/>
      <c r="AA49" s="181"/>
      <c r="AB49" s="181"/>
      <c r="AC49" s="181"/>
      <c r="AD49" s="59" t="s">
        <v>26</v>
      </c>
      <c r="AE49" s="183" t="s">
        <v>26</v>
      </c>
      <c r="AF49" s="92" t="s">
        <v>26</v>
      </c>
      <c r="AG49" s="73"/>
      <c r="AH49" s="73"/>
      <c r="AI49" s="73"/>
      <c r="AJ49" s="73"/>
      <c r="AK49" s="73" t="s">
        <v>26</v>
      </c>
      <c r="AL49" s="73" t="s">
        <v>26</v>
      </c>
      <c r="AM49" s="73" t="s">
        <v>26</v>
      </c>
      <c r="AN49" s="73"/>
      <c r="AO49" s="164"/>
      <c r="AP49" s="73"/>
      <c r="AQ49" s="73"/>
      <c r="AR49" s="73" t="s">
        <v>26</v>
      </c>
      <c r="AS49" s="226" t="s">
        <v>26</v>
      </c>
      <c r="AT49" s="256"/>
      <c r="AU49" s="156">
        <f t="shared" si="1"/>
        <v>0</v>
      </c>
      <c r="AV49" s="46">
        <f t="shared" si="2"/>
        <v>0</v>
      </c>
      <c r="AW49" s="81">
        <f t="shared" si="3"/>
        <v>0</v>
      </c>
      <c r="AX49" s="48">
        <f t="shared" si="4"/>
        <v>2</v>
      </c>
      <c r="AY49" s="45">
        <f t="shared" si="5"/>
        <v>2</v>
      </c>
      <c r="AZ49" s="45">
        <f t="shared" si="6"/>
        <v>2</v>
      </c>
      <c r="BA49" s="45">
        <f t="shared" si="7"/>
        <v>0</v>
      </c>
      <c r="BB49" s="45">
        <f t="shared" si="8"/>
        <v>0</v>
      </c>
      <c r="BC49" s="49">
        <f t="shared" si="9"/>
        <v>0</v>
      </c>
      <c r="BD49" s="50">
        <f t="shared" si="13"/>
        <v>0</v>
      </c>
      <c r="BE49" s="157">
        <f>BD49/2</f>
        <v>0</v>
      </c>
      <c r="BF49" s="158">
        <f t="shared" si="11"/>
        <v>1</v>
      </c>
      <c r="BG49" s="48">
        <f t="shared" si="15"/>
        <v>9</v>
      </c>
      <c r="BH49" s="46">
        <f t="shared" si="14"/>
        <v>9</v>
      </c>
      <c r="BI49" s="79">
        <f t="shared" si="18"/>
        <v>144</v>
      </c>
      <c r="BJ49" s="80">
        <v>144</v>
      </c>
      <c r="BK49" s="48">
        <f>COUNTIF($A49:AS49,"7ID/SUP")+COUNTIF($B49:AS49,"7SR")+COUNTIF($B49:$AQ49,"7PRO")+COUNTIF($B49:$AQ49,"7IN")+COUNTIF($B49:$AQ49,"7LIAT")+COUNTIF($B49:$AQ49,"7ID")++COUNTIF($B49:$AQ49,"7")</f>
        <v>1</v>
      </c>
      <c r="BL49" s="81">
        <f t="shared" si="12"/>
        <v>7</v>
      </c>
    </row>
    <row r="50" spans="2:64" ht="17" thickBot="1">
      <c r="B50" s="56" t="s">
        <v>103</v>
      </c>
      <c r="C50" s="97" t="s">
        <v>29</v>
      </c>
      <c r="D50" s="58">
        <v>4</v>
      </c>
      <c r="E50" s="59">
        <v>4</v>
      </c>
      <c r="F50" s="59">
        <v>4</v>
      </c>
      <c r="G50" s="60">
        <v>4</v>
      </c>
      <c r="H50" s="60" t="s">
        <v>35</v>
      </c>
      <c r="I50" s="59"/>
      <c r="J50" s="59">
        <v>27</v>
      </c>
      <c r="K50" s="59"/>
      <c r="L50" s="59" t="s">
        <v>35</v>
      </c>
      <c r="M50" s="59">
        <v>4</v>
      </c>
      <c r="N50" s="60">
        <v>4</v>
      </c>
      <c r="O50" s="60" t="s">
        <v>9</v>
      </c>
      <c r="P50" s="154" t="s">
        <v>53</v>
      </c>
      <c r="Q50" s="172" t="s">
        <v>53</v>
      </c>
      <c r="R50" s="153" t="s">
        <v>32</v>
      </c>
      <c r="S50" s="154" t="s">
        <v>32</v>
      </c>
      <c r="T50" s="154" t="s">
        <v>32</v>
      </c>
      <c r="U50" s="154" t="s">
        <v>35</v>
      </c>
      <c r="V50" s="154" t="s">
        <v>35</v>
      </c>
      <c r="W50" s="154" t="s">
        <v>53</v>
      </c>
      <c r="X50" s="154" t="s">
        <v>32</v>
      </c>
      <c r="Y50" s="154" t="s">
        <v>32</v>
      </c>
      <c r="Z50" s="154" t="s">
        <v>32</v>
      </c>
      <c r="AA50" s="154" t="s">
        <v>32</v>
      </c>
      <c r="AB50" s="154" t="s">
        <v>44</v>
      </c>
      <c r="AC50" s="154" t="s">
        <v>32</v>
      </c>
      <c r="AD50" s="154"/>
      <c r="AE50" s="172"/>
      <c r="AF50" s="92" t="s">
        <v>32</v>
      </c>
      <c r="AG50" s="73" t="s">
        <v>35</v>
      </c>
      <c r="AH50" s="73" t="s">
        <v>35</v>
      </c>
      <c r="AI50" s="73" t="s">
        <v>32</v>
      </c>
      <c r="AJ50" s="73" t="s">
        <v>32</v>
      </c>
      <c r="AK50" s="73" t="s">
        <v>32</v>
      </c>
      <c r="AL50" s="73" t="s">
        <v>32</v>
      </c>
      <c r="AM50" s="73" t="s">
        <v>32</v>
      </c>
      <c r="AN50" s="73" t="s">
        <v>45</v>
      </c>
      <c r="AO50" s="73">
        <v>4</v>
      </c>
      <c r="AP50" s="73">
        <v>4</v>
      </c>
      <c r="AQ50" s="73">
        <v>4</v>
      </c>
      <c r="AR50" s="73"/>
      <c r="AS50" s="226"/>
      <c r="AT50" s="256"/>
      <c r="AU50" s="156">
        <f t="shared" si="1"/>
        <v>3</v>
      </c>
      <c r="AV50" s="46">
        <f t="shared" si="2"/>
        <v>2</v>
      </c>
      <c r="AW50" s="81">
        <f t="shared" si="3"/>
        <v>1</v>
      </c>
      <c r="AX50" s="48">
        <f t="shared" si="4"/>
        <v>1</v>
      </c>
      <c r="AY50" s="45">
        <f t="shared" si="5"/>
        <v>2</v>
      </c>
      <c r="AZ50" s="45">
        <f t="shared" si="6"/>
        <v>2</v>
      </c>
      <c r="BA50" s="45">
        <f t="shared" si="7"/>
        <v>0</v>
      </c>
      <c r="BB50" s="45">
        <f t="shared" si="8"/>
        <v>2</v>
      </c>
      <c r="BC50" s="49">
        <f t="shared" si="9"/>
        <v>0</v>
      </c>
      <c r="BD50" s="50">
        <f t="shared" si="13"/>
        <v>0</v>
      </c>
      <c r="BE50" s="157">
        <f>BD50/2</f>
        <v>0</v>
      </c>
      <c r="BF50" s="158">
        <f t="shared" si="11"/>
        <v>1</v>
      </c>
      <c r="BG50" s="48">
        <f t="shared" si="15"/>
        <v>27</v>
      </c>
      <c r="BH50" s="46">
        <f t="shared" si="14"/>
        <v>0</v>
      </c>
      <c r="BI50" s="79">
        <f t="shared" si="18"/>
        <v>240</v>
      </c>
      <c r="BJ50" s="80">
        <v>240</v>
      </c>
      <c r="BK50" s="48">
        <f>COUNTIF($A50:AS50,"7ID/SUP")+COUNTIF($B50:AS50,"7SR")+COUNTIF($B50:$AQ50,"7PRO")+COUNTIF($B50:$AQ50,"7IN")+COUNTIF($B50:$AQ50,"7LIAT")+COUNTIF($B50:$AQ50,"7ID")++COUNTIF($B50:$AQ50,"7")</f>
        <v>14</v>
      </c>
      <c r="BL50" s="81">
        <f t="shared" si="12"/>
        <v>12</v>
      </c>
    </row>
    <row r="51" spans="2:64" ht="17" thickBot="1">
      <c r="B51" s="25" t="s">
        <v>104</v>
      </c>
      <c r="C51" s="259" t="s">
        <v>29</v>
      </c>
      <c r="D51" s="92">
        <v>4</v>
      </c>
      <c r="E51" s="73">
        <v>4</v>
      </c>
      <c r="F51" s="73"/>
      <c r="G51" s="73">
        <v>4</v>
      </c>
      <c r="H51" s="73"/>
      <c r="I51" s="73"/>
      <c r="J51" s="73"/>
      <c r="K51" s="73">
        <v>4</v>
      </c>
      <c r="L51" s="73">
        <v>4</v>
      </c>
      <c r="M51" s="73"/>
      <c r="N51" s="73">
        <v>4</v>
      </c>
      <c r="O51" s="73"/>
      <c r="P51" s="73"/>
      <c r="Q51" s="226"/>
      <c r="R51" s="92"/>
      <c r="S51" s="73">
        <v>4</v>
      </c>
      <c r="T51" s="73"/>
      <c r="U51" s="73">
        <v>4</v>
      </c>
      <c r="V51" s="73" t="s">
        <v>35</v>
      </c>
      <c r="W51" s="73"/>
      <c r="X51" s="73" t="s">
        <v>53</v>
      </c>
      <c r="Y51" s="73">
        <v>4</v>
      </c>
      <c r="Z51" s="73">
        <v>4</v>
      </c>
      <c r="AA51" s="73"/>
      <c r="AB51" s="73" t="s">
        <v>32</v>
      </c>
      <c r="AC51" s="73"/>
      <c r="AD51" s="73"/>
      <c r="AE51" s="226"/>
      <c r="AF51" s="92">
        <v>4</v>
      </c>
      <c r="AG51" s="73">
        <v>4</v>
      </c>
      <c r="AH51" s="73"/>
      <c r="AI51" s="73">
        <v>4</v>
      </c>
      <c r="AJ51" s="73"/>
      <c r="AK51" s="73"/>
      <c r="AL51" s="73"/>
      <c r="AM51" s="73">
        <v>4</v>
      </c>
      <c r="AN51" s="73">
        <v>4</v>
      </c>
      <c r="AO51" s="73"/>
      <c r="AP51" s="73">
        <v>4</v>
      </c>
      <c r="AQ51" s="73"/>
      <c r="AR51" s="73"/>
      <c r="AS51" s="226"/>
      <c r="AT51" s="256"/>
      <c r="AU51" s="156">
        <f t="shared" si="1"/>
        <v>0</v>
      </c>
      <c r="AV51" s="46">
        <f t="shared" si="2"/>
        <v>0</v>
      </c>
      <c r="AW51" s="81">
        <f t="shared" si="3"/>
        <v>0</v>
      </c>
      <c r="AX51" s="48">
        <f t="shared" si="4"/>
        <v>0</v>
      </c>
      <c r="AY51" s="45">
        <f t="shared" si="5"/>
        <v>0</v>
      </c>
      <c r="AZ51" s="45">
        <f t="shared" si="6"/>
        <v>1</v>
      </c>
      <c r="BA51" s="45">
        <f t="shared" si="7"/>
        <v>0</v>
      </c>
      <c r="BB51" s="45">
        <f t="shared" si="8"/>
        <v>0</v>
      </c>
      <c r="BC51" s="49">
        <f t="shared" si="9"/>
        <v>0</v>
      </c>
      <c r="BD51" s="50">
        <f t="shared" si="13"/>
        <v>0</v>
      </c>
      <c r="BE51" s="157">
        <f>BD51/2</f>
        <v>0</v>
      </c>
      <c r="BF51" s="158">
        <f t="shared" si="11"/>
        <v>0</v>
      </c>
      <c r="BG51" s="48">
        <f t="shared" si="15"/>
        <v>18</v>
      </c>
      <c r="BH51" s="46">
        <f t="shared" si="14"/>
        <v>0</v>
      </c>
      <c r="BI51" s="79">
        <f t="shared" si="18"/>
        <v>144</v>
      </c>
      <c r="BJ51" s="80">
        <v>240</v>
      </c>
      <c r="BK51" s="48">
        <f>COUNTIF($A51:AS51,"7ID/SUP")+COUNTIF($B51:AS51,"7SR")+COUNTIF($B51:$AQ51,"7PRO")+COUNTIF($B51:$AQ51,"7IN")+COUNTIF($B51:$AQ51,"7LIAT")+COUNTIF($B51:$AQ51,"7ID")++COUNTIF($B51:$AQ51,"7")</f>
        <v>1</v>
      </c>
      <c r="BL51" s="81">
        <f t="shared" si="12"/>
        <v>17</v>
      </c>
    </row>
    <row r="52" spans="2:64" ht="17" thickBot="1">
      <c r="B52" s="1"/>
      <c r="C52" s="2"/>
      <c r="D52" s="3" t="s">
        <v>0</v>
      </c>
      <c r="E52" s="4" t="s">
        <v>1</v>
      </c>
      <c r="F52" s="4" t="s">
        <v>2</v>
      </c>
      <c r="G52" s="4" t="s">
        <v>3</v>
      </c>
      <c r="H52" s="4" t="s">
        <v>4</v>
      </c>
      <c r="I52" s="5" t="s">
        <v>5</v>
      </c>
      <c r="J52" s="5" t="s">
        <v>6</v>
      </c>
      <c r="K52" s="5" t="s">
        <v>0</v>
      </c>
      <c r="L52" s="6" t="s">
        <v>1</v>
      </c>
      <c r="M52" s="6" t="s">
        <v>2</v>
      </c>
      <c r="N52" s="4" t="s">
        <v>3</v>
      </c>
      <c r="O52" s="6" t="s">
        <v>4</v>
      </c>
      <c r="P52" s="5" t="s">
        <v>5</v>
      </c>
      <c r="Q52" s="7" t="s">
        <v>6</v>
      </c>
      <c r="R52" s="8" t="s">
        <v>0</v>
      </c>
      <c r="S52" s="4" t="s">
        <v>1</v>
      </c>
      <c r="T52" s="4" t="s">
        <v>2</v>
      </c>
      <c r="U52" s="4" t="s">
        <v>3</v>
      </c>
      <c r="V52" s="4" t="s">
        <v>4</v>
      </c>
      <c r="W52" s="5" t="s">
        <v>5</v>
      </c>
      <c r="X52" s="5" t="s">
        <v>6</v>
      </c>
      <c r="Y52" s="5" t="s">
        <v>0</v>
      </c>
      <c r="Z52" s="6" t="s">
        <v>1</v>
      </c>
      <c r="AA52" s="6" t="s">
        <v>2</v>
      </c>
      <c r="AB52" s="4" t="s">
        <v>3</v>
      </c>
      <c r="AC52" s="6" t="s">
        <v>4</v>
      </c>
      <c r="AD52" s="5" t="s">
        <v>5</v>
      </c>
      <c r="AE52" s="7" t="s">
        <v>6</v>
      </c>
      <c r="AF52" s="3" t="s">
        <v>0</v>
      </c>
      <c r="AG52" s="7" t="s">
        <v>1</v>
      </c>
      <c r="AH52" s="5" t="s">
        <v>2</v>
      </c>
      <c r="AI52" s="7" t="s">
        <v>7</v>
      </c>
      <c r="AJ52" s="5" t="s">
        <v>4</v>
      </c>
      <c r="AK52" s="7" t="s">
        <v>5</v>
      </c>
      <c r="AL52" s="5" t="s">
        <v>6</v>
      </c>
      <c r="AM52" s="7" t="s">
        <v>0</v>
      </c>
      <c r="AN52" s="7" t="s">
        <v>1</v>
      </c>
      <c r="AO52" s="7" t="s">
        <v>2</v>
      </c>
      <c r="AP52" s="7" t="s">
        <v>7</v>
      </c>
      <c r="AQ52" s="7" t="s">
        <v>4</v>
      </c>
      <c r="AR52" s="7" t="s">
        <v>5</v>
      </c>
      <c r="AS52" s="9" t="s">
        <v>6</v>
      </c>
      <c r="AT52" s="10" t="s">
        <v>8</v>
      </c>
      <c r="AU52" s="262" t="s">
        <v>9</v>
      </c>
      <c r="AV52" s="262"/>
      <c r="AW52" s="262"/>
      <c r="AX52" s="263" t="s">
        <v>10</v>
      </c>
      <c r="AY52" s="262"/>
      <c r="AZ52" s="262"/>
      <c r="BA52" s="262"/>
      <c r="BB52" s="262"/>
      <c r="BC52" s="264"/>
      <c r="BD52" s="265" t="s">
        <v>11</v>
      </c>
      <c r="BE52" s="267" t="s">
        <v>12</v>
      </c>
      <c r="BF52" s="269" t="s">
        <v>13</v>
      </c>
      <c r="BG52" s="260" t="s">
        <v>14</v>
      </c>
      <c r="BH52" s="273" t="s">
        <v>15</v>
      </c>
      <c r="BI52" s="275" t="s">
        <v>16</v>
      </c>
      <c r="BJ52" s="277" t="s">
        <v>17</v>
      </c>
      <c r="BK52" s="279" t="s">
        <v>18</v>
      </c>
      <c r="BL52" s="271" t="s">
        <v>19</v>
      </c>
    </row>
    <row r="53" spans="2:64" ht="24" thickBot="1">
      <c r="B53" s="11" t="s">
        <v>20</v>
      </c>
      <c r="C53" s="12" t="s">
        <v>21</v>
      </c>
      <c r="D53" s="13">
        <v>44824</v>
      </c>
      <c r="E53" s="14">
        <f t="shared" ref="E53:AS53" si="19">D53+1</f>
        <v>44825</v>
      </c>
      <c r="F53" s="14">
        <f t="shared" si="19"/>
        <v>44826</v>
      </c>
      <c r="G53" s="14">
        <f t="shared" si="19"/>
        <v>44827</v>
      </c>
      <c r="H53" s="14">
        <f t="shared" si="19"/>
        <v>44828</v>
      </c>
      <c r="I53" s="14">
        <f t="shared" si="19"/>
        <v>44829</v>
      </c>
      <c r="J53" s="14">
        <f t="shared" si="19"/>
        <v>44830</v>
      </c>
      <c r="K53" s="14">
        <f t="shared" si="19"/>
        <v>44831</v>
      </c>
      <c r="L53" s="14">
        <f t="shared" si="19"/>
        <v>44832</v>
      </c>
      <c r="M53" s="14">
        <f t="shared" si="19"/>
        <v>44833</v>
      </c>
      <c r="N53" s="14">
        <f t="shared" si="19"/>
        <v>44834</v>
      </c>
      <c r="O53" s="14">
        <f t="shared" si="19"/>
        <v>44835</v>
      </c>
      <c r="P53" s="14">
        <f t="shared" si="19"/>
        <v>44836</v>
      </c>
      <c r="Q53" s="15">
        <f t="shared" si="19"/>
        <v>44837</v>
      </c>
      <c r="R53" s="16">
        <f t="shared" si="19"/>
        <v>44838</v>
      </c>
      <c r="S53" s="14">
        <f t="shared" si="19"/>
        <v>44839</v>
      </c>
      <c r="T53" s="14">
        <f t="shared" si="19"/>
        <v>44840</v>
      </c>
      <c r="U53" s="14">
        <f t="shared" si="19"/>
        <v>44841</v>
      </c>
      <c r="V53" s="14">
        <f t="shared" si="19"/>
        <v>44842</v>
      </c>
      <c r="W53" s="14">
        <f t="shared" si="19"/>
        <v>44843</v>
      </c>
      <c r="X53" s="14">
        <f t="shared" si="19"/>
        <v>44844</v>
      </c>
      <c r="Y53" s="14">
        <f t="shared" si="19"/>
        <v>44845</v>
      </c>
      <c r="Z53" s="14">
        <f t="shared" si="19"/>
        <v>44846</v>
      </c>
      <c r="AA53" s="14">
        <f t="shared" si="19"/>
        <v>44847</v>
      </c>
      <c r="AB53" s="14">
        <f t="shared" si="19"/>
        <v>44848</v>
      </c>
      <c r="AC53" s="14">
        <f t="shared" si="19"/>
        <v>44849</v>
      </c>
      <c r="AD53" s="14">
        <f t="shared" si="19"/>
        <v>44850</v>
      </c>
      <c r="AE53" s="15">
        <f t="shared" si="19"/>
        <v>44851</v>
      </c>
      <c r="AF53" s="13">
        <f t="shared" si="19"/>
        <v>44852</v>
      </c>
      <c r="AG53" s="14">
        <f t="shared" si="19"/>
        <v>44853</v>
      </c>
      <c r="AH53" s="14">
        <f t="shared" si="19"/>
        <v>44854</v>
      </c>
      <c r="AI53" s="14">
        <f t="shared" si="19"/>
        <v>44855</v>
      </c>
      <c r="AJ53" s="14">
        <f t="shared" si="19"/>
        <v>44856</v>
      </c>
      <c r="AK53" s="14">
        <f t="shared" si="19"/>
        <v>44857</v>
      </c>
      <c r="AL53" s="14">
        <f t="shared" si="19"/>
        <v>44858</v>
      </c>
      <c r="AM53" s="14">
        <f t="shared" si="19"/>
        <v>44859</v>
      </c>
      <c r="AN53" s="14">
        <f t="shared" si="19"/>
        <v>44860</v>
      </c>
      <c r="AO53" s="14">
        <f t="shared" si="19"/>
        <v>44861</v>
      </c>
      <c r="AP53" s="14">
        <f t="shared" si="19"/>
        <v>44862</v>
      </c>
      <c r="AQ53" s="14">
        <f t="shared" si="19"/>
        <v>44863</v>
      </c>
      <c r="AR53" s="14">
        <f t="shared" si="19"/>
        <v>44864</v>
      </c>
      <c r="AS53" s="17">
        <f t="shared" si="19"/>
        <v>44865</v>
      </c>
      <c r="AT53" s="18"/>
      <c r="AU53" s="19" t="s">
        <v>22</v>
      </c>
      <c r="AV53" s="20" t="s">
        <v>23</v>
      </c>
      <c r="AW53" s="21" t="s">
        <v>56</v>
      </c>
      <c r="AX53" s="22">
        <f>I53</f>
        <v>44829</v>
      </c>
      <c r="AY53" s="23">
        <f>AX53+7</f>
        <v>44836</v>
      </c>
      <c r="AZ53" s="23">
        <f>AY53+7</f>
        <v>44843</v>
      </c>
      <c r="BA53" s="23">
        <f>AZ53+7</f>
        <v>44850</v>
      </c>
      <c r="BB53" s="23">
        <f>BA53+7</f>
        <v>44857</v>
      </c>
      <c r="BC53" s="24">
        <f>BB53+7</f>
        <v>44864</v>
      </c>
      <c r="BD53" s="266"/>
      <c r="BE53" s="268"/>
      <c r="BF53" s="270"/>
      <c r="BG53" s="261"/>
      <c r="BH53" s="274"/>
      <c r="BI53" s="276"/>
      <c r="BJ53" s="278"/>
      <c r="BK53" s="280"/>
      <c r="BL53" s="272"/>
    </row>
    <row r="54" spans="2:64" ht="17" thickBot="1">
      <c r="B54" s="25" t="s">
        <v>58</v>
      </c>
      <c r="C54" s="26" t="s">
        <v>25</v>
      </c>
      <c r="D54" s="27">
        <v>27</v>
      </c>
      <c r="E54" s="28">
        <v>27</v>
      </c>
      <c r="F54" s="29"/>
      <c r="G54" s="30"/>
      <c r="H54" s="30" t="s">
        <v>26</v>
      </c>
      <c r="I54" s="31" t="s">
        <v>26</v>
      </c>
      <c r="J54" s="31" t="s">
        <v>26</v>
      </c>
      <c r="K54" s="30"/>
      <c r="L54" s="30" t="s">
        <v>9</v>
      </c>
      <c r="M54" s="32">
        <v>29</v>
      </c>
      <c r="N54" s="32">
        <v>29</v>
      </c>
      <c r="O54" s="32">
        <v>-7.3333333333333401</v>
      </c>
      <c r="P54" s="33"/>
      <c r="Q54" s="34" t="s">
        <v>27</v>
      </c>
      <c r="R54" s="29" t="s">
        <v>28</v>
      </c>
      <c r="S54" s="35" t="s">
        <v>28</v>
      </c>
      <c r="T54" s="31"/>
      <c r="U54" s="31"/>
      <c r="V54" s="31"/>
      <c r="W54" s="35" t="s">
        <v>28</v>
      </c>
      <c r="X54" s="31" t="s">
        <v>28</v>
      </c>
      <c r="Y54" s="36"/>
      <c r="Z54" s="37"/>
      <c r="AA54" s="36" t="s">
        <v>26</v>
      </c>
      <c r="AB54" s="36" t="s">
        <v>26</v>
      </c>
      <c r="AC54" s="36" t="s">
        <v>26</v>
      </c>
      <c r="AD54" s="37"/>
      <c r="AE54" s="38"/>
      <c r="AF54" s="39" t="s">
        <v>26</v>
      </c>
      <c r="AG54" s="40" t="s">
        <v>26</v>
      </c>
      <c r="AH54" s="40"/>
      <c r="AI54" s="40"/>
      <c r="AJ54" s="41"/>
      <c r="AK54" s="42" t="s">
        <v>26</v>
      </c>
      <c r="AL54" s="41" t="s">
        <v>26</v>
      </c>
      <c r="AM54" s="40"/>
      <c r="AN54" s="40"/>
      <c r="AO54" s="41" t="s">
        <v>26</v>
      </c>
      <c r="AP54" s="41" t="s">
        <v>26</v>
      </c>
      <c r="AQ54" s="41" t="s">
        <v>26</v>
      </c>
      <c r="AR54" s="40"/>
      <c r="AS54" s="43"/>
      <c r="AT54" s="44"/>
      <c r="AU54" s="45">
        <f t="shared" si="1"/>
        <v>1</v>
      </c>
      <c r="AV54" s="46">
        <f t="shared" ref="AV54:AV100" si="20">COUNTIF(D54:Q54, "ADO")+COUNTIF(D54:AS54, "SEP ADO")</f>
        <v>1</v>
      </c>
      <c r="AW54" s="47">
        <f t="shared" ref="AW54:AW100" si="21">COUNTIF(P54:AS54,"ADO")+COUNTIF(D54:AS54,"OCT ADO")</f>
        <v>0</v>
      </c>
      <c r="AX54" s="48">
        <f t="shared" ref="AX54:AX100" si="22">COUNTIF(I54:J54,"7ID/SUP")+COUNTIF(I54:J54,"1PL")+COUNTIF(I54:J54,"1ID")+COUNTIF(I54:J54,"1SR")+COUNTIF(I54:J54,"28")+COUNTIF(I54:J54,"27")+COUNTIF(I54:J54,"4ID")+COUNTIF(I54:J54,"4TB")+COUNTIF(I54:J54,"7SR")+COUNTIF(I54:J54,"7PRO")+COUNTIF(I54:J54,"1PRO")+COUNTIF(I54:J54,"4PL")+COUNTIF(I54:J54,"1IN")+COUNTIF(I54:J54,"7IN")+COUNTIF(I54:J54,"4SR")+COUNTIF(I54:J54,"4")+COUNTIF(I54:J54,"1")+COUNTIF(I54:J54,"3")+COUNTIF(I54:J54,"7LIAT")+COUNTIF(I54:J54,"1ID/SUP")+COUNTIF(I54:J54,"7ID")+COUNTIF(I54:J54,"7")+COUNTIF(I54:J54,"PH")</f>
        <v>0</v>
      </c>
      <c r="AY54" s="45">
        <f t="shared" ref="AY54:AY100" si="23">COUNTIF(P54:Q54,"7ID/SUP")+COUNTIF(P54:Q54,"1PL")+COUNTIF(P54:Q54,"1ID")+COUNTIF(P54:Q54,"1SR")+COUNTIF(P54:Q54,"28")+COUNTIF(P54:Q54,"27")+COUNTIF(P54:Q54,"4ID")+COUNTIF(P54:Q54,"4TB")+COUNTIF(P54:Q54,"7SR")+COUNTIF(P54:Q54,"7PRO")+COUNTIF(P54:Q54,"1PRO")+COUNTIF(P54:Q54,"4PL")+COUNTIF(P54:Q54,"1IN")+COUNTIF(P54:Q54,"7IN")+COUNTIF(P54:Q54,"4SR")+COUNTIF(P54:Q54,"4")+COUNTIF(P54:Q54,"1")+COUNTIF(P54:Q54,"3")+COUNTIF(P54:Q54,"7LIAT")+COUNTIF(P54:Q54,"1ID/SUP")+COUNTIF(P54:Q54,"7ID")+COUNTIF(P54:Q54,"7")+COUNTIF(P54:Q54,"PH")</f>
        <v>1</v>
      </c>
      <c r="AZ54" s="45">
        <f t="shared" ref="AZ54:AZ100" si="24">COUNTIF(W54:X54,"7ID/SUP")+COUNTIF(W54:X54,"1PL")+COUNTIF(W54:X54,"1ID")+COUNTIF(W54:X54,"1SR")+COUNTIF(W54:X54,"28")+COUNTIF(W54:X54,"27")+COUNTIF(W54:X54,"4ID")+COUNTIF(W54:X54,"4TB")+COUNTIF(W54:X54,"7SR")+COUNTIF(W54:X54,"7PRO")+COUNTIF(W54:X54,"1PRO")+COUNTIF(W54:X54,"4PL")+COUNTIF(W54:X54,"1IN")+COUNTIF(W54:X54,"7IN")+COUNTIF(W54:X54,"4SR")+COUNTIF(W54:X54,"4")+COUNTIF(W54:X54,"1")+COUNTIF(W54:X54,"3")+COUNTIF(W54:X54,"7LIAT")+COUNTIF(W54:X54,"1ID/SUP")+COUNTIF(W54:X54,"7ID")+COUNTIF(W54:X54,"7")+COUNTIF(W54:X54,"PH")</f>
        <v>0</v>
      </c>
      <c r="BA54" s="45">
        <f t="shared" ref="BA54:BA100" si="25">COUNTIF(AD54:AE54,"7ID/SUP")+COUNTIF(AD54:AE54,"1PL")+COUNTIF(AD54:AE54,"1ID")+COUNTIF(AD54:AE54,"1SR")+COUNTIF(AD54:AE54,"28")+COUNTIF(AD54:AE54,"27")+COUNTIF(AD54:AE54,"4ID")+COUNTIF(AD54:AE54,"4TB")+COUNTIF(AD54:AE54,"7SR")+COUNTIF(AD54:AE54,"7PRO")+COUNTIF(AD54:AE54,"1PRO")+COUNTIF(AD54:AE54,"4PL")+COUNTIF(AD54:AE54,"1IN")+COUNTIF(AD54:AE54,"7IN")+COUNTIF(AD54:AE54,"4SR")+COUNTIF(AD54:AE54,"4")+COUNTIF(AD54:AE54,"1")+COUNTIF(AD54:AE54,"3")+COUNTIF(AD54:AE54,"7LIAT")+COUNTIF(AD54:AE54,"1ID/SUP")+COUNTIF(AD54:AE54,"7ID")+COUNTIF(AD54:AE54,"7")+COUNTIF(AD54:AE54,"PH")</f>
        <v>0</v>
      </c>
      <c r="BB54" s="45">
        <f t="shared" ref="BB54:BB100" si="26">COUNTIF(AK54:AL54,"7ID/SUP")+COUNTIF(AK54:AL54,"1PL")+COUNTIF(AK54:AL54,"1ID")+COUNTIF(AK54:AL54,"1SR")+COUNTIF(AK54:AL54,"28")+COUNTIF(AK54:AL54,"27")+COUNTIF(AK54:AL54,"4ID")+COUNTIF(AK54:AL54,"4TB")+COUNTIF(AK54:AL54,"7SR")+COUNTIF(AK54:AL54,"7PRO")+COUNTIF(AK54:AL54,"1PRO")+COUNTIF(AK54:AL54,"4PL")+COUNTIF(AK54:AL54,"1IN")+COUNTIF(AK54:AL54,"7IN")+COUNTIF(AK54:AL54,"4SR")+COUNTIF(AK54:AL54,"4")+COUNTIF(AK54:AL54,"1")+COUNTIF(AK54:AL54,"3")+COUNTIF(AK54:AL54,"7LIAT")+COUNTIF(AK54:AL54,"1ID/SUP")+COUNTIF(AK54:AL54,"7ID")+COUNTIF(AK54:AL54,"7")+COUNTIF(AK54:AL54,"PH")</f>
        <v>0</v>
      </c>
      <c r="BC54" s="49">
        <f t="shared" ref="BC54:BC100" si="27">COUNTIF(AR54:AS54,"7ID/SUP")+COUNTIF(AR54:AS54,"1PL")+COUNTIF(AR54:AS54,"1ID")+COUNTIF(AR54:AS54,"1SR")+COUNTIF(AR54:AS54,"28")+COUNTIF(AR54:AS54,"27")+COUNTIF(AR54:AS54,"4ID")+COUNTIF(AR54:AS54,"4TB")+COUNTIF(AR54:AS54,"7SR")+COUNTIF(AR54:AS54,"7PRO")+COUNTIF(AR54:AS54,"1PRO")+COUNTIF(AR54:AS54,"4PL")+COUNTIF(AR54:AS54,"1IN")+COUNTIF(AR54:AS54,"7IN")+COUNTIF(AR54:AS54,"4SR")+COUNTIF(AR54:AS54,"4")+COUNTIF(AR54:AS54,"1")+COUNTIF(AR54:AS54,"3")+COUNTIF(AR54:AS54,"7LIAT")+COUNTIF(AR54:AS54,"1ID/SUP")+COUNTIF(AR54:AS54,"7ID")+COUNTIF(AR54:AS54,"7")+COUNTIF(AR54:AS54,"PH")</f>
        <v>0</v>
      </c>
      <c r="BD54" s="50">
        <f>COUNTIFS($B$1:$AQ$1,"Sat",D54:AS54,"7ID/SUP")+COUNTIFS($B$1:$AQ$1,"SUN",D54:AS54,"7ID/SUP")+COUNTIFS($B$1:$AQ$1,"SUN",D54:AS54,"1PL")+COUNTIFS($B$1:$AQ$1,"SAT",D54:AS54,"1PL")+COUNTIFS($B$1:$AQ$1,"SAT",D54:AS54,"1ID")+COUNTIFS($B$1:$AQ$1,"SUN",D54:AS54,"1ID")+COUNTIFS($B$1:$AQ$1,"SAT",D54:AS54,"1SR")+COUNTIFS($B$1:$AQ$1,"SUN",D54:AS54,"1SR")+COUNTIFS($B$1:$AQ$1,"SAT",D54:AS54,"28")+COUNTIFS($B$1:$AQ$1,"SUN",D54:AS54,"28")+COUNTIFS($B$1:$AQ$1,"SAT",D54:AS54,"27")+COUNTIFS($B$1:$AQ$1,"SUN",D54:AS54,"27")+COUNTIFS($B$1:$AQ$1,"SAT",D54:AS54,"4ID")+COUNTIFS($B$1:$AQ$1,"SUN",D54:AS54,"4ID")+COUNTIFS($B$1:$AQ$1,"SAT",D54:AS54,"4TB")+COUNTIFS($B$1:$AQ$1,"SAT",D54:AS54,"7SR")+COUNTIFS($B$1:$AQ$1,"SUN",D54:AS54,"7SR")+COUNTIFS($B$1:$AQ$1,"SAT",D54:AS54,"7PRO")+COUNTIFS($B$1:$AQ$1,"SUN",D54:AS54,"7PRO")+COUNTIFS($B$1:$AQ$1,"SAT",D54:AS54,"1PRO")+COUNTIFS($B$1:$AQ$1,"SUN",D54:AS54,"1PRO")+COUNTIFS($B$1:$AQ$1,"SUN",D54:AS54,"4PL")+COUNTIFS($B$1:$AQ$1,"SAT",D54:AS54,"4PL")+COUNTIFS($B$1:$AQ$1,"SAT",D54:AS54,"1IN")+COUNTIFS($B$1:$AQ$1,"SUN",D54:AS54,"1IN")+COUNTIFS($B$1:$AQ$1,"SAT",D54:AS54,"7IN")+COUNTIFS($B$1:$AQ$1,"SUN",D54:AS54,"7IN")+COUNTIFS($B$1:$AQ$1,"SAT",D54:AS54,"4SR")+COUNTIFS($B$1:$AQ$1,"SUN",D54:AS54,"4SR")+COUNTIFS($B$1:$AQ$1,"SAT",D54:AS54,"1ID/SUP")+COUNTIFS($B$1:$AQ$1,"SUN",D54:AS54,"1ID/SUP")</f>
        <v>0</v>
      </c>
      <c r="BE54" s="51">
        <f t="shared" ref="BE54:BE63" si="28">BD54/2</f>
        <v>0</v>
      </c>
      <c r="BF54" s="52">
        <f t="shared" si="11"/>
        <v>2</v>
      </c>
      <c r="BG54" s="53">
        <f>COUNTIF(D54:AS54,"7ID/SUP")+COUNTIF(D54:AS54,"1PL")+COUNTIF(D54:AS54,"1ID")+COUNTIF(D54:AS54,"1SR")+COUNTIF(D54:AS54,"28")+COUNTIF(D54:AS54,"27")+COUNTIF(D54:AS54,"4ID")+COUNTIF(D54:AS54,"4TB")+COUNTIF(D54:AS54,"7SR")+COUNTIF(D54:AS54,"7PRO")+COUNTIF(D54:AS54,"1PRO")+COUNTIF(D54:AS54,"4PL")+COUNTIF(D54:AS54,"1IN")+COUNTIF(D54:AS54,"7IN")+COUNTIF(D54:AS54,"4SR")+COUNTIF(D54:AS54,"4")+COUNTIF(D54:AS54,"1")+COUNTIF(D54:AS54,"3")+COUNTIF(D54:AS54,"7LIAT")+COUNTIF(D54:AS54,"1ID/SUP")+COUNTIF(D54:AS54,"7ID")+COUNTIF(D54:AS54,"7")+COUNTIF(D54:AS54,"PH")</f>
        <v>3</v>
      </c>
      <c r="BH54" s="54">
        <f>COUNTIF(D54:AS54,"AL")+COUNTIF(D54:AS54,"LSL")+COUNTIF(D54:AS54,"SL")</f>
        <v>17</v>
      </c>
      <c r="BI54" s="54">
        <f>(BG54+AU54+BH54)*8</f>
        <v>168</v>
      </c>
      <c r="BJ54" s="55">
        <v>205.254250740255</v>
      </c>
      <c r="BK54" s="53">
        <f>COUNTIF($A54:AS54,"7ID/SUP")+COUNTIF($B54:AS54,"7SR")+COUNTIF($B54:$AQ54,"7PRO")+COUNTIF($B54:$AQ54,"7IN")+COUNTIF($B54:$AQ54,"7LIAT")+COUNTIF($B54:$AQ54,"7ID")++COUNTIF($B54:$AQ54,"7")</f>
        <v>1</v>
      </c>
      <c r="BL54" s="55">
        <f t="shared" si="12"/>
        <v>0</v>
      </c>
    </row>
    <row r="55" spans="2:64" ht="17" thickBot="1">
      <c r="B55" s="56" t="s">
        <v>59</v>
      </c>
      <c r="C55" s="57" t="s">
        <v>29</v>
      </c>
      <c r="D55" s="58" t="s">
        <v>26</v>
      </c>
      <c r="E55" s="59" t="s">
        <v>26</v>
      </c>
      <c r="F55" s="59"/>
      <c r="G55" s="60"/>
      <c r="H55" s="59" t="s">
        <v>26</v>
      </c>
      <c r="I55" s="61" t="s">
        <v>26</v>
      </c>
      <c r="J55" s="59" t="s">
        <v>26</v>
      </c>
      <c r="K55" s="59"/>
      <c r="L55" s="62"/>
      <c r="M55" s="63">
        <v>30</v>
      </c>
      <c r="N55" s="64">
        <v>30</v>
      </c>
      <c r="O55" s="65">
        <v>-20.3333333333333</v>
      </c>
      <c r="P55" s="66"/>
      <c r="Q55" s="67"/>
      <c r="R55" s="68">
        <v>28</v>
      </c>
      <c r="S55" s="69">
        <v>28</v>
      </c>
      <c r="T55" s="70"/>
      <c r="U55" s="70"/>
      <c r="V55" s="71" t="s">
        <v>30</v>
      </c>
      <c r="W55" s="69">
        <v>26</v>
      </c>
      <c r="X55" s="69">
        <v>28</v>
      </c>
      <c r="Y55" s="70"/>
      <c r="Z55" s="70"/>
      <c r="AA55" s="69">
        <v>-3.4285714285714599</v>
      </c>
      <c r="AB55" s="69">
        <v>28</v>
      </c>
      <c r="AC55" s="69">
        <v>-26</v>
      </c>
      <c r="AD55" s="70"/>
      <c r="AE55" s="67"/>
      <c r="AF55" s="72">
        <v>28</v>
      </c>
      <c r="AG55" s="72">
        <v>28</v>
      </c>
      <c r="AH55" s="73"/>
      <c r="AI55" s="73"/>
      <c r="AJ55" s="74" t="s">
        <v>9</v>
      </c>
      <c r="AK55" s="72">
        <v>28</v>
      </c>
      <c r="AL55" s="72">
        <v>28</v>
      </c>
      <c r="AM55" s="73"/>
      <c r="AN55" s="73"/>
      <c r="AO55" s="72">
        <v>28</v>
      </c>
      <c r="AP55" s="72">
        <v>28</v>
      </c>
      <c r="AQ55" s="72">
        <v>28</v>
      </c>
      <c r="AR55" s="73"/>
      <c r="AS55" s="75"/>
      <c r="AT55" s="76"/>
      <c r="AU55" s="77">
        <f t="shared" si="1"/>
        <v>1</v>
      </c>
      <c r="AV55" s="46">
        <f t="shared" si="20"/>
        <v>0</v>
      </c>
      <c r="AW55" s="47">
        <f t="shared" si="21"/>
        <v>1</v>
      </c>
      <c r="AX55" s="48">
        <f t="shared" si="22"/>
        <v>0</v>
      </c>
      <c r="AY55" s="45">
        <f t="shared" si="23"/>
        <v>0</v>
      </c>
      <c r="AZ55" s="45">
        <f t="shared" si="24"/>
        <v>1</v>
      </c>
      <c r="BA55" s="45">
        <f t="shared" si="25"/>
        <v>0</v>
      </c>
      <c r="BB55" s="45">
        <f t="shared" si="26"/>
        <v>2</v>
      </c>
      <c r="BC55" s="49">
        <f t="shared" si="27"/>
        <v>0</v>
      </c>
      <c r="BD55" s="50">
        <f t="shared" ref="BD55:BD100" si="29">COUNTIFS($B$1:$AQ$1,"Sat",D55:AS55,"7ID/SUP")+COUNTIFS($B$1:$AQ$1,"SUN",D55:AS55,"7ID/SUP")+COUNTIFS($B$1:$AQ$1,"SUN",D55:AS55,"1PL")+COUNTIFS($B$1:$AQ$1,"SAT",D55:AS55,"1PL")+COUNTIFS($B$1:$AQ$1,"SAT",D55:AS55,"1ID")+COUNTIFS($B$1:$AQ$1,"SUN",D55:AS55,"1ID")+COUNTIFS($B$1:$AQ$1,"SAT",D55:AS55,"1SR")+COUNTIFS($B$1:$AQ$1,"SUN",D55:AS55,"1SR")+COUNTIFS($B$1:$AQ$1,"SAT",D55:AS55,"28")+COUNTIFS($B$1:$AQ$1,"SUN",D55:AS55,"28")+COUNTIFS($B$1:$AQ$1,"SAT",D55:AS55,"27")+COUNTIFS($B$1:$AQ$1,"SUN",D55:AS55,"27")+COUNTIFS($B$1:$AQ$1,"SAT",D55:AS55,"4ID")+COUNTIFS($B$1:$AQ$1,"SUN",D55:AS55,"4ID")+COUNTIFS($B$1:$AQ$1,"SAT",D55:AS55,"4TB")+COUNTIFS($B$1:$AQ$1,"SAT",D55:AS55,"7SR")+COUNTIFS($B$1:$AQ$1,"SUN",D55:AS55,"7SR")+COUNTIFS($B$1:$AQ$1,"SAT",D55:AS55,"7PRO")+COUNTIFS($B$1:$AQ$1,"SUN",D55:AS55,"7PRO")+COUNTIFS($B$1:$AQ$1,"SAT",D55:AS55,"1PRO")+COUNTIFS($B$1:$AQ$1,"SUN",D55:AS55,"1PRO")+COUNTIFS($B$1:$AQ$1,"SUN",D55:AS55,"4PL")+COUNTIFS($B$1:$AQ$1,"SAT",D55:AS55,"4PL")+COUNTIFS($B$1:$AQ$1,"SAT",D55:AS55,"1IN")+COUNTIFS($B$1:$AQ$1,"SUN",D55:AS55,"1IN")+COUNTIFS($B$1:$AQ$1,"SAT",D55:AS55,"7IN")+COUNTIFS($B$1:$AQ$1,"SUN",D55:AS55,"7IN")+COUNTIFS($B$1:$AQ$1,"SAT",D55:AS55,"4SR")+COUNTIFS($B$1:$AQ$1,"SUN",D55:AS55,"4SR")+COUNTIFS($B$1:$AQ$1,"SAT",D55:AS55,"1ID/SUP")+COUNTIFS($B$1:$AQ$1,"SUN",D55:AS55,"1ID/SUP")</f>
        <v>0</v>
      </c>
      <c r="BE55" s="78">
        <f t="shared" si="28"/>
        <v>0</v>
      </c>
      <c r="BF55" s="49">
        <f t="shared" si="11"/>
        <v>11</v>
      </c>
      <c r="BG55" s="48">
        <f>COUNTIF(D55:AS55,"7ID/SUP")+COUNTIF(D55:AS55,"1PL")+COUNTIF(D55:AS55,"1ID")+COUNTIF(D55:AS55,"1SR")+COUNTIF(D55:AS55,"28")+COUNTIF(D55:AS55,"27")+COUNTIF(D55:AS55,"4ID")+COUNTIF(D55:AS55,"4TB")+COUNTIF(D55:AS55,"7SR")+COUNTIF(D55:AS55,"7PRO")+COUNTIF(D55:AS55,"1PRO")+COUNTIF(D55:AS55,"4PL")+COUNTIF(D55:AS55,"1IN")+COUNTIF(D55:AS55,"7IN")+COUNTIF(D55:AS55,"4SR")+COUNTIF(D55:AS55,"4")+COUNTIF(D55:AS55,"1")+COUNTIF(D55:AS55,"3")+COUNTIF(D55:AS55,"7LIAT")+COUNTIF(D55:AS55,"1ID/SUP")+COUNTIF(D55:AS55,"7ID")+COUNTIF(D55:AS55,"7")+COUNTIF(D55:AS55,"PH")</f>
        <v>12</v>
      </c>
      <c r="BH55" s="46">
        <f t="shared" ref="BH55:BH100" si="30">COUNTIF(D55:AS55,"AL")+COUNTIF(D55:AS55,"LSL")+COUNTIF(D55:AS55,"SL")</f>
        <v>5</v>
      </c>
      <c r="BI55" s="79">
        <f>(BG55+AU55+BH55)*10</f>
        <v>180</v>
      </c>
      <c r="BJ55" s="80">
        <v>205.00442626453801</v>
      </c>
      <c r="BK55" s="48">
        <f>COUNTIF($A55:AS55,"7ID/SUP")+COUNTIF($B55:AS55,"7SR")+COUNTIF($B55:$AQ55,"7PRO")+COUNTIF($B55:$AQ55,"7IN")+COUNTIF($B55:$AQ55,"7LIAT")+COUNTIF($B55:$AQ55,"7ID")++COUNTIF($B55:$AQ55,"7")</f>
        <v>0</v>
      </c>
      <c r="BL55" s="81">
        <f t="shared" si="12"/>
        <v>1</v>
      </c>
    </row>
    <row r="56" spans="2:64" ht="17" thickBot="1">
      <c r="B56" s="25" t="s">
        <v>60</v>
      </c>
      <c r="C56" s="57" t="s">
        <v>25</v>
      </c>
      <c r="D56" s="82"/>
      <c r="E56" s="59"/>
      <c r="F56" s="83">
        <v>-3.1000000000000099</v>
      </c>
      <c r="G56" s="83">
        <v>-3.1000000000000099</v>
      </c>
      <c r="H56" s="83">
        <v>-5.4666666666666499</v>
      </c>
      <c r="I56" s="84"/>
      <c r="J56" s="84"/>
      <c r="K56" s="85">
        <v>26</v>
      </c>
      <c r="L56" s="83">
        <v>26</v>
      </c>
      <c r="M56" s="86"/>
      <c r="N56" s="86"/>
      <c r="O56" s="87">
        <v>-33.3333333333333</v>
      </c>
      <c r="P56" s="83">
        <v>27.6666666666667</v>
      </c>
      <c r="Q56" s="88">
        <v>27.6666666666667</v>
      </c>
      <c r="R56" s="89"/>
      <c r="S56" s="60"/>
      <c r="T56" s="90">
        <v>26</v>
      </c>
      <c r="U56" s="90">
        <v>26</v>
      </c>
      <c r="V56" s="90">
        <v>26</v>
      </c>
      <c r="W56" s="60"/>
      <c r="X56" s="60"/>
      <c r="Y56" s="90">
        <v>27.6666666666667</v>
      </c>
      <c r="Z56" s="90">
        <v>27.6666666666667</v>
      </c>
      <c r="AA56" s="60"/>
      <c r="AB56" s="60"/>
      <c r="AC56" s="91">
        <v>-53</v>
      </c>
      <c r="AD56" s="90">
        <v>27.6666666666667</v>
      </c>
      <c r="AE56" s="88">
        <v>27.6666666666667</v>
      </c>
      <c r="AF56" s="92"/>
      <c r="AG56" s="73"/>
      <c r="AH56" s="90">
        <v>27.6666666666667</v>
      </c>
      <c r="AI56" s="90">
        <v>27.6666666666667</v>
      </c>
      <c r="AJ56" s="90">
        <v>27.6666666666667</v>
      </c>
      <c r="AK56" s="73"/>
      <c r="AL56" s="73"/>
      <c r="AM56" s="93" t="s">
        <v>26</v>
      </c>
      <c r="AN56" s="93" t="s">
        <v>26</v>
      </c>
      <c r="AO56" s="73"/>
      <c r="AP56" s="73"/>
      <c r="AQ56" s="94" t="s">
        <v>9</v>
      </c>
      <c r="AR56" s="90">
        <v>28</v>
      </c>
      <c r="AS56" s="95">
        <v>28</v>
      </c>
      <c r="AT56" s="76"/>
      <c r="AU56" s="77">
        <f t="shared" si="1"/>
        <v>1</v>
      </c>
      <c r="AV56" s="46">
        <f t="shared" si="20"/>
        <v>0</v>
      </c>
      <c r="AW56" s="47">
        <f t="shared" si="21"/>
        <v>1</v>
      </c>
      <c r="AX56" s="48">
        <f t="shared" si="22"/>
        <v>0</v>
      </c>
      <c r="AY56" s="45">
        <f t="shared" si="23"/>
        <v>0</v>
      </c>
      <c r="AZ56" s="45">
        <f t="shared" si="24"/>
        <v>0</v>
      </c>
      <c r="BA56" s="45">
        <f t="shared" si="25"/>
        <v>0</v>
      </c>
      <c r="BB56" s="45">
        <f t="shared" si="26"/>
        <v>0</v>
      </c>
      <c r="BC56" s="49">
        <f t="shared" si="27"/>
        <v>2</v>
      </c>
      <c r="BD56" s="50">
        <f t="shared" si="29"/>
        <v>0</v>
      </c>
      <c r="BE56" s="78">
        <f t="shared" si="28"/>
        <v>0</v>
      </c>
      <c r="BF56" s="49">
        <f t="shared" si="11"/>
        <v>0</v>
      </c>
      <c r="BG56" s="48">
        <f t="shared" ref="BG56:BG65" si="31">COUNTIF(D56:AS56,"7ID/SUP")+COUNTIF(D56:AS56,"1PL")+COUNTIF(D56:AS56,"1ID")+COUNTIF(D56:AS56,"1SR")+COUNTIF(D56:AS56,"28")+COUNTIF(D56:AS56,"27")+COUNTIF(D56:AS56,"4ID")+COUNTIF(D56:AS56,"4TB")+COUNTIF(D56:AS56,"7SR")+COUNTIF(D56:AS56,"7PRO")+COUNTIF(D56:AS56,"1PRO")+COUNTIF(D56:AS56,"4PL")+COUNTIF(D56:AS56,"1IN")+COUNTIF(D56:AS56,"7IN")+COUNTIF(D56:AS56,"4SR")+COUNTIF(D56:AS56,"4")+COUNTIF(D56:AS56,"1")+COUNTIF(D56:AS56,"3")+COUNTIF(D56:AS56,"7LIAT")+COUNTIF(D56:AS56,"1ID/SUP")+COUNTIF(D56:AS56,"7ID")+COUNTIF(D56:AS56,"7")+COUNTIF(D56:AS56,"PH")</f>
        <v>2</v>
      </c>
      <c r="BH56" s="46">
        <f t="shared" si="30"/>
        <v>2</v>
      </c>
      <c r="BI56" s="79">
        <f>(BG56+AU56+BH56)*10</f>
        <v>50</v>
      </c>
      <c r="BJ56" s="80">
        <v>204.75460178882099</v>
      </c>
      <c r="BK56" s="48">
        <f>COUNTIF($A56:AS56,"7ID/SUP")+COUNTIF($B56:AS56,"7SR")+COUNTIF($B56:$AQ56,"7PRO")+COUNTIF($B56:$AQ56,"7IN")+COUNTIF($B56:$AQ56,"7LIAT")+COUNTIF($B56:$AQ56,"7ID")++COUNTIF($B56:$AQ56,"7")</f>
        <v>0</v>
      </c>
      <c r="BL56" s="81">
        <f t="shared" si="12"/>
        <v>0</v>
      </c>
    </row>
    <row r="57" spans="2:64" ht="17" thickBot="1">
      <c r="B57" s="56" t="s">
        <v>61</v>
      </c>
      <c r="C57" s="57" t="s">
        <v>31</v>
      </c>
      <c r="D57" s="82"/>
      <c r="E57" s="84" t="s">
        <v>32</v>
      </c>
      <c r="F57" s="83">
        <v>-10.199999999999999</v>
      </c>
      <c r="G57" s="83">
        <v>-10.199999999999999</v>
      </c>
      <c r="H57" s="83">
        <v>-11.552380952381</v>
      </c>
      <c r="I57" s="84"/>
      <c r="J57" s="59" t="s">
        <v>33</v>
      </c>
      <c r="K57" s="90">
        <v>25</v>
      </c>
      <c r="L57" s="83">
        <v>25</v>
      </c>
      <c r="M57" s="59"/>
      <c r="N57" s="59"/>
      <c r="O57" s="70" t="s">
        <v>34</v>
      </c>
      <c r="P57" s="83">
        <v>27.6666666666667</v>
      </c>
      <c r="Q57" s="88">
        <v>27.6666666666667</v>
      </c>
      <c r="R57" s="89"/>
      <c r="S57" s="96" t="s">
        <v>34</v>
      </c>
      <c r="T57" s="90">
        <v>25</v>
      </c>
      <c r="U57" s="90">
        <v>25</v>
      </c>
      <c r="V57" s="90">
        <v>25</v>
      </c>
      <c r="W57" s="60"/>
      <c r="X57" s="60" t="s">
        <v>33</v>
      </c>
      <c r="Y57" s="90">
        <v>27.6666666666667</v>
      </c>
      <c r="Z57" s="90">
        <v>27.6666666666667</v>
      </c>
      <c r="AA57" s="60">
        <v>-13.714285714285801</v>
      </c>
      <c r="AB57" s="60"/>
      <c r="AC57" s="91" t="s">
        <v>34</v>
      </c>
      <c r="AD57" s="90">
        <v>27.6666666666667</v>
      </c>
      <c r="AE57" s="88">
        <v>27.6666666666667</v>
      </c>
      <c r="AF57" s="92"/>
      <c r="AG57" s="74" t="s">
        <v>34</v>
      </c>
      <c r="AH57" s="90">
        <v>27.6666666666667</v>
      </c>
      <c r="AI57" s="90">
        <v>27.6666666666667</v>
      </c>
      <c r="AJ57" s="90">
        <v>27.6666666666667</v>
      </c>
      <c r="AK57" s="73"/>
      <c r="AL57" s="74" t="s">
        <v>9</v>
      </c>
      <c r="AM57" s="90">
        <v>-7.3333333333333401</v>
      </c>
      <c r="AN57" s="90">
        <v>-9</v>
      </c>
      <c r="AO57" s="73"/>
      <c r="AP57" s="73"/>
      <c r="AQ57" s="73" t="s">
        <v>26</v>
      </c>
      <c r="AR57" s="73" t="s">
        <v>26</v>
      </c>
      <c r="AS57" s="75" t="s">
        <v>26</v>
      </c>
      <c r="AT57" s="76"/>
      <c r="AU57" s="77">
        <f t="shared" si="1"/>
        <v>1</v>
      </c>
      <c r="AV57" s="46">
        <f t="shared" si="20"/>
        <v>0</v>
      </c>
      <c r="AW57" s="47">
        <f t="shared" si="21"/>
        <v>1</v>
      </c>
      <c r="AX57" s="48">
        <f t="shared" si="22"/>
        <v>1</v>
      </c>
      <c r="AY57" s="45">
        <f t="shared" si="23"/>
        <v>0</v>
      </c>
      <c r="AZ57" s="45">
        <f t="shared" si="24"/>
        <v>1</v>
      </c>
      <c r="BA57" s="45">
        <f t="shared" si="25"/>
        <v>0</v>
      </c>
      <c r="BB57" s="45">
        <f t="shared" si="26"/>
        <v>0</v>
      </c>
      <c r="BC57" s="49">
        <f t="shared" si="27"/>
        <v>0</v>
      </c>
      <c r="BD57" s="50">
        <f t="shared" si="29"/>
        <v>0</v>
      </c>
      <c r="BE57" s="78">
        <f t="shared" si="28"/>
        <v>0</v>
      </c>
      <c r="BF57" s="49">
        <f t="shared" si="11"/>
        <v>0</v>
      </c>
      <c r="BG57" s="48">
        <f t="shared" si="31"/>
        <v>7</v>
      </c>
      <c r="BH57" s="46">
        <f t="shared" si="30"/>
        <v>3</v>
      </c>
      <c r="BI57" s="79">
        <f>(BG57+AU57+BH57)*8</f>
        <v>88</v>
      </c>
      <c r="BJ57" s="80">
        <v>204.504777313105</v>
      </c>
      <c r="BK57" s="48">
        <f>COUNTIF($A57:AS57,"7ID/SUP")+COUNTIF($B57:AS57,"7SR")+COUNTIF($B57:$AQ57,"7PRO")+COUNTIF($B57:$AQ57,"7IN")+COUNTIF($B57:$AQ57,"7LIAT")+COUNTIF($B57:$AQ57,"7ID")++COUNTIF($B57:$AQ57,"7")</f>
        <v>7</v>
      </c>
      <c r="BL57" s="81">
        <f t="shared" si="12"/>
        <v>0</v>
      </c>
    </row>
    <row r="58" spans="2:64" ht="17" thickBot="1">
      <c r="B58" s="25" t="s">
        <v>62</v>
      </c>
      <c r="C58" s="97" t="s">
        <v>29</v>
      </c>
      <c r="D58" s="98"/>
      <c r="E58" s="99"/>
      <c r="F58" s="100">
        <v>-17.3</v>
      </c>
      <c r="G58" s="100">
        <v>-17.3</v>
      </c>
      <c r="H58" s="100">
        <v>-17.6380952380953</v>
      </c>
      <c r="I58" s="101"/>
      <c r="J58" s="101"/>
      <c r="K58" s="102" t="s">
        <v>26</v>
      </c>
      <c r="L58" s="102" t="s">
        <v>26</v>
      </c>
      <c r="M58" s="103" t="s">
        <v>26</v>
      </c>
      <c r="N58" s="103" t="s">
        <v>26</v>
      </c>
      <c r="O58" s="104" t="s">
        <v>26</v>
      </c>
      <c r="P58" s="105">
        <v>27.6666666666667</v>
      </c>
      <c r="Q58" s="106">
        <v>27.6666666666667</v>
      </c>
      <c r="R58" s="107"/>
      <c r="S58" s="99"/>
      <c r="T58" s="108" t="s">
        <v>26</v>
      </c>
      <c r="U58" s="109" t="s">
        <v>26</v>
      </c>
      <c r="V58" s="99" t="s">
        <v>26</v>
      </c>
      <c r="W58" s="110"/>
      <c r="X58" s="99"/>
      <c r="Y58" s="100">
        <v>27.6666666666667</v>
      </c>
      <c r="Z58" s="100">
        <v>27.6666666666667</v>
      </c>
      <c r="AA58" s="99">
        <v>-18.8571428571429</v>
      </c>
      <c r="AB58" s="99"/>
      <c r="AC58" s="111" t="s">
        <v>9</v>
      </c>
      <c r="AD58" s="100">
        <v>27.6666666666667</v>
      </c>
      <c r="AE58" s="112">
        <v>27.6666666666667</v>
      </c>
      <c r="AF58" s="113"/>
      <c r="AG58" s="114"/>
      <c r="AH58" s="115">
        <v>27.6666666666667</v>
      </c>
      <c r="AI58" s="115">
        <v>27.6666666666667</v>
      </c>
      <c r="AJ58" s="115">
        <v>27.6666666666667</v>
      </c>
      <c r="AK58" s="114"/>
      <c r="AL58" s="114"/>
      <c r="AM58" s="115">
        <v>-20.3333333333333</v>
      </c>
      <c r="AN58" s="115">
        <v>-18.600000000000001</v>
      </c>
      <c r="AO58" s="114"/>
      <c r="AP58" s="114"/>
      <c r="AQ58" s="116">
        <v>1.16279069767442</v>
      </c>
      <c r="AR58" s="105">
        <v>28</v>
      </c>
      <c r="AS58" s="117">
        <v>28</v>
      </c>
      <c r="AT58" s="118"/>
      <c r="AU58" s="119">
        <f t="shared" si="1"/>
        <v>1</v>
      </c>
      <c r="AV58" s="120">
        <f t="shared" si="20"/>
        <v>0</v>
      </c>
      <c r="AW58" s="121">
        <f t="shared" si="21"/>
        <v>1</v>
      </c>
      <c r="AX58" s="122">
        <f t="shared" si="22"/>
        <v>0</v>
      </c>
      <c r="AY58" s="123">
        <f t="shared" si="23"/>
        <v>0</v>
      </c>
      <c r="AZ58" s="123">
        <f t="shared" si="24"/>
        <v>0</v>
      </c>
      <c r="BA58" s="123">
        <f t="shared" si="25"/>
        <v>0</v>
      </c>
      <c r="BB58" s="123">
        <f t="shared" si="26"/>
        <v>0</v>
      </c>
      <c r="BC58" s="124">
        <f t="shared" si="27"/>
        <v>2</v>
      </c>
      <c r="BD58" s="125">
        <f t="shared" si="29"/>
        <v>0</v>
      </c>
      <c r="BE58" s="126">
        <f t="shared" si="28"/>
        <v>0</v>
      </c>
      <c r="BF58" s="127">
        <f t="shared" si="11"/>
        <v>0</v>
      </c>
      <c r="BG58" s="122">
        <f t="shared" si="31"/>
        <v>2</v>
      </c>
      <c r="BH58" s="128">
        <f t="shared" si="30"/>
        <v>8</v>
      </c>
      <c r="BI58" s="20">
        <f>(BG58+AU58+BH58)*10</f>
        <v>110</v>
      </c>
      <c r="BJ58" s="129">
        <v>204.254952837388</v>
      </c>
      <c r="BK58" s="122">
        <f>COUNTIF($A58:AS58,"7ID/SUP")+COUNTIF($B58:AS58,"7SR")+COUNTIF($B58:$AQ58,"7PRO")+COUNTIF($B58:$AQ58,"7IN")+COUNTIF($B58:$AQ58,"7LIAT")+COUNTIF($B58:$AQ58,"7ID")++COUNTIF($B58:$AQ58,"7")</f>
        <v>0</v>
      </c>
      <c r="BL58" s="130">
        <f t="shared" si="12"/>
        <v>0</v>
      </c>
    </row>
    <row r="59" spans="2:64" ht="18" thickBot="1">
      <c r="B59" s="56" t="s">
        <v>63</v>
      </c>
      <c r="C59" s="131" t="s">
        <v>25</v>
      </c>
      <c r="D59" s="132" t="s">
        <v>35</v>
      </c>
      <c r="E59" s="133">
        <v>1</v>
      </c>
      <c r="F59" s="133">
        <v>-24.4</v>
      </c>
      <c r="G59" s="133">
        <v>-24.4</v>
      </c>
      <c r="H59" s="133">
        <v>-23.723809523809599</v>
      </c>
      <c r="I59" s="134">
        <v>27</v>
      </c>
      <c r="J59" s="134"/>
      <c r="K59" s="135" t="s">
        <v>35</v>
      </c>
      <c r="L59" s="135">
        <v>1</v>
      </c>
      <c r="M59" s="135">
        <v>1</v>
      </c>
      <c r="N59" s="135">
        <v>7</v>
      </c>
      <c r="O59" s="136" t="s">
        <v>27</v>
      </c>
      <c r="P59" s="134" t="s">
        <v>27</v>
      </c>
      <c r="Q59" s="137"/>
      <c r="R59" s="138" t="s">
        <v>27</v>
      </c>
      <c r="S59" s="135" t="s">
        <v>26</v>
      </c>
      <c r="T59" s="135" t="s">
        <v>26</v>
      </c>
      <c r="U59" s="139" t="s">
        <v>26</v>
      </c>
      <c r="V59" s="135" t="s">
        <v>26</v>
      </c>
      <c r="W59" s="140"/>
      <c r="X59" s="135"/>
      <c r="Y59" s="135" t="s">
        <v>26</v>
      </c>
      <c r="Z59" s="135" t="s">
        <v>35</v>
      </c>
      <c r="AA59" s="135">
        <v>-24.000000000000099</v>
      </c>
      <c r="AB59" s="135" t="s">
        <v>36</v>
      </c>
      <c r="AC59" s="135" t="s">
        <v>35</v>
      </c>
      <c r="AD59" s="134" t="s">
        <v>37</v>
      </c>
      <c r="AE59" s="141" t="s">
        <v>37</v>
      </c>
      <c r="AF59" s="142" t="s">
        <v>35</v>
      </c>
      <c r="AG59" s="143">
        <v>7</v>
      </c>
      <c r="AH59" s="144" t="s">
        <v>27</v>
      </c>
      <c r="AI59" s="144" t="s">
        <v>27</v>
      </c>
      <c r="AJ59" s="144" t="s">
        <v>27</v>
      </c>
      <c r="AK59" s="143"/>
      <c r="AL59" s="144" t="s">
        <v>37</v>
      </c>
      <c r="AM59" s="145">
        <v>-33.3333333333333</v>
      </c>
      <c r="AN59" s="145">
        <v>-28.2</v>
      </c>
      <c r="AO59" s="144" t="s">
        <v>27</v>
      </c>
      <c r="AP59" s="144" t="s">
        <v>27</v>
      </c>
      <c r="AQ59" s="146">
        <v>-0.56976744186047601</v>
      </c>
      <c r="AR59" s="143"/>
      <c r="AS59" s="147"/>
      <c r="AT59" s="148" t="s">
        <v>38</v>
      </c>
      <c r="AU59" s="53">
        <f t="shared" si="1"/>
        <v>0</v>
      </c>
      <c r="AV59" s="54">
        <f t="shared" si="20"/>
        <v>0</v>
      </c>
      <c r="AW59" s="149">
        <f t="shared" si="21"/>
        <v>0</v>
      </c>
      <c r="AX59" s="48">
        <f t="shared" si="22"/>
        <v>1</v>
      </c>
      <c r="AY59" s="45">
        <f t="shared" si="23"/>
        <v>1</v>
      </c>
      <c r="AZ59" s="45">
        <f t="shared" si="24"/>
        <v>0</v>
      </c>
      <c r="BA59" s="45">
        <f t="shared" si="25"/>
        <v>2</v>
      </c>
      <c r="BB59" s="45">
        <f t="shared" si="26"/>
        <v>1</v>
      </c>
      <c r="BC59" s="49">
        <f t="shared" si="27"/>
        <v>0</v>
      </c>
      <c r="BD59" s="150">
        <f t="shared" si="29"/>
        <v>0</v>
      </c>
      <c r="BE59" s="151">
        <f t="shared" si="28"/>
        <v>0</v>
      </c>
      <c r="BF59" s="152">
        <f t="shared" si="11"/>
        <v>1</v>
      </c>
      <c r="BG59" s="53">
        <f t="shared" si="31"/>
        <v>18</v>
      </c>
      <c r="BH59" s="54">
        <f t="shared" si="30"/>
        <v>5</v>
      </c>
      <c r="BI59" s="54">
        <f t="shared" ref="BI59:BI82" si="32">(BG59+AU59+BH59)*8</f>
        <v>184</v>
      </c>
      <c r="BJ59" s="55">
        <v>204.00512836167201</v>
      </c>
      <c r="BK59" s="53">
        <f>COUNTIF($A59:AS59,"7ID/SUP")+COUNTIF($B59:AS59,"7SR")+COUNTIF($B59:$AQ59,"7PRO")+COUNTIF($B59:$AQ59,"7IN")+COUNTIF($B59:$AQ59,"7LIAT")+COUNTIF($B59:$AQ59,"7ID")++COUNTIF($B59:$AQ59,"7")</f>
        <v>11</v>
      </c>
      <c r="BL59" s="55">
        <f t="shared" si="12"/>
        <v>6</v>
      </c>
    </row>
    <row r="60" spans="2:64" ht="17" thickBot="1">
      <c r="B60" s="25" t="s">
        <v>64</v>
      </c>
      <c r="C60" s="57" t="s">
        <v>39</v>
      </c>
      <c r="D60" s="153" t="s">
        <v>40</v>
      </c>
      <c r="E60" s="154" t="s">
        <v>40</v>
      </c>
      <c r="F60" s="154">
        <v>-31.5</v>
      </c>
      <c r="G60" s="154">
        <v>-31.5</v>
      </c>
      <c r="H60" s="154">
        <v>-29.8095238095237</v>
      </c>
      <c r="I60" s="70"/>
      <c r="J60" s="60"/>
      <c r="K60" s="154">
        <v>4</v>
      </c>
      <c r="L60" s="154" t="s">
        <v>40</v>
      </c>
      <c r="M60" s="154" t="s">
        <v>40</v>
      </c>
      <c r="N60" s="154">
        <v>10</v>
      </c>
      <c r="O60" s="154" t="s">
        <v>35</v>
      </c>
      <c r="P60" s="59" t="s">
        <v>41</v>
      </c>
      <c r="Q60" s="155"/>
      <c r="R60" s="89" t="s">
        <v>41</v>
      </c>
      <c r="S60" s="60">
        <v>15.5</v>
      </c>
      <c r="T60" s="60" t="s">
        <v>9</v>
      </c>
      <c r="U60" s="60">
        <v>-2</v>
      </c>
      <c r="V60" s="60">
        <v>2.5</v>
      </c>
      <c r="W60" s="60"/>
      <c r="X60" s="60"/>
      <c r="Y60" s="60" t="s">
        <v>35</v>
      </c>
      <c r="Z60" s="60">
        <v>4</v>
      </c>
      <c r="AA60" s="60">
        <v>-29.142857142857199</v>
      </c>
      <c r="AB60" s="60">
        <v>4</v>
      </c>
      <c r="AC60" s="60">
        <v>4</v>
      </c>
      <c r="AD60" s="60" t="s">
        <v>41</v>
      </c>
      <c r="AE60" s="155"/>
      <c r="AF60" s="92" t="s">
        <v>35</v>
      </c>
      <c r="AG60" s="73">
        <v>10</v>
      </c>
      <c r="AH60" s="73">
        <v>4</v>
      </c>
      <c r="AI60" s="73">
        <v>4</v>
      </c>
      <c r="AJ60" s="73">
        <v>4</v>
      </c>
      <c r="AK60" s="73" t="s">
        <v>41</v>
      </c>
      <c r="AL60" s="73"/>
      <c r="AM60" s="73" t="s">
        <v>9</v>
      </c>
      <c r="AN60" s="73">
        <v>-37.799999999999997</v>
      </c>
      <c r="AO60" s="73">
        <v>4</v>
      </c>
      <c r="AP60" s="73">
        <v>4</v>
      </c>
      <c r="AQ60" s="73">
        <v>-2.30232558139538</v>
      </c>
      <c r="AR60" s="73"/>
      <c r="AS60" s="75"/>
      <c r="AT60" s="76"/>
      <c r="AU60" s="156">
        <f t="shared" si="1"/>
        <v>2</v>
      </c>
      <c r="AV60" s="46">
        <f t="shared" si="20"/>
        <v>0</v>
      </c>
      <c r="AW60" s="47">
        <f t="shared" si="21"/>
        <v>2</v>
      </c>
      <c r="AX60" s="48">
        <f t="shared" si="22"/>
        <v>0</v>
      </c>
      <c r="AY60" s="45">
        <f t="shared" si="23"/>
        <v>1</v>
      </c>
      <c r="AZ60" s="45">
        <f t="shared" si="24"/>
        <v>0</v>
      </c>
      <c r="BA60" s="45">
        <f t="shared" si="25"/>
        <v>1</v>
      </c>
      <c r="BB60" s="45">
        <f t="shared" si="26"/>
        <v>1</v>
      </c>
      <c r="BC60" s="49">
        <f t="shared" si="27"/>
        <v>0</v>
      </c>
      <c r="BD60" s="50">
        <f t="shared" si="29"/>
        <v>0</v>
      </c>
      <c r="BE60" s="157">
        <f t="shared" si="28"/>
        <v>0</v>
      </c>
      <c r="BF60" s="158">
        <f t="shared" si="11"/>
        <v>0</v>
      </c>
      <c r="BG60" s="48">
        <f t="shared" si="31"/>
        <v>17</v>
      </c>
      <c r="BH60" s="46">
        <f t="shared" si="30"/>
        <v>0</v>
      </c>
      <c r="BI60" s="79">
        <f t="shared" si="32"/>
        <v>152</v>
      </c>
      <c r="BJ60" s="80">
        <v>203.75530388595499</v>
      </c>
      <c r="BK60" s="48">
        <f>COUNTIF($A60:AS60,"7ID/SUP")+COUNTIF($B60:AS60,"7SR")+COUNTIF($B60:$AQ60,"7PRO")+COUNTIF($B60:$AQ60,"7IN")+COUNTIF($B60:$AQ60,"7LIAT")+COUNTIF($B60:$AQ60,"7ID")++COUNTIF($B60:$AQ60,"7")</f>
        <v>0</v>
      </c>
      <c r="BL60" s="81">
        <f t="shared" si="12"/>
        <v>17</v>
      </c>
    </row>
    <row r="61" spans="2:64" ht="17" thickBot="1">
      <c r="B61" s="56" t="s">
        <v>65</v>
      </c>
      <c r="C61" s="57" t="s">
        <v>25</v>
      </c>
      <c r="D61" s="58">
        <v>4</v>
      </c>
      <c r="E61" s="59"/>
      <c r="F61" s="59"/>
      <c r="G61" s="59"/>
      <c r="H61" s="154">
        <v>-35.895238095238</v>
      </c>
      <c r="I61" s="60" t="s">
        <v>42</v>
      </c>
      <c r="J61" s="60" t="s">
        <v>42</v>
      </c>
      <c r="K61" s="159" t="s">
        <v>27</v>
      </c>
      <c r="L61" s="154" t="s">
        <v>34</v>
      </c>
      <c r="M61" s="59"/>
      <c r="N61" s="70" t="s">
        <v>27</v>
      </c>
      <c r="O61" s="60" t="s">
        <v>36</v>
      </c>
      <c r="P61" s="70"/>
      <c r="Q61" s="155"/>
      <c r="R61" s="89" t="s">
        <v>42</v>
      </c>
      <c r="S61" s="93">
        <v>17.1428571428571</v>
      </c>
      <c r="T61" s="60">
        <v>4</v>
      </c>
      <c r="U61" s="60">
        <v>-5</v>
      </c>
      <c r="V61" s="60"/>
      <c r="W61" s="70">
        <v>25</v>
      </c>
      <c r="X61" s="70"/>
      <c r="Y61" s="60" t="s">
        <v>28</v>
      </c>
      <c r="Z61" s="160" t="s">
        <v>28</v>
      </c>
      <c r="AA61" s="60" t="s">
        <v>28</v>
      </c>
      <c r="AB61" s="160" t="s">
        <v>28</v>
      </c>
      <c r="AC61" s="60"/>
      <c r="AD61" s="93"/>
      <c r="AE61" s="155"/>
      <c r="AF61" s="82" t="s">
        <v>28</v>
      </c>
      <c r="AG61" s="160" t="s">
        <v>28</v>
      </c>
      <c r="AH61" s="60" t="s">
        <v>28</v>
      </c>
      <c r="AI61" s="160" t="s">
        <v>28</v>
      </c>
      <c r="AJ61" s="60"/>
      <c r="AK61" s="93"/>
      <c r="AL61" s="60"/>
      <c r="AM61" s="60" t="s">
        <v>28</v>
      </c>
      <c r="AN61" s="160" t="s">
        <v>28</v>
      </c>
      <c r="AO61" s="60" t="s">
        <v>28</v>
      </c>
      <c r="AP61" s="160" t="s">
        <v>28</v>
      </c>
      <c r="AQ61" s="60">
        <v>-4.0348837209302797</v>
      </c>
      <c r="AR61" s="93"/>
      <c r="AS61" s="161"/>
      <c r="AT61" s="76"/>
      <c r="AU61" s="156">
        <f t="shared" si="1"/>
        <v>0</v>
      </c>
      <c r="AV61" s="46">
        <f t="shared" si="20"/>
        <v>0</v>
      </c>
      <c r="AW61" s="47">
        <f t="shared" si="21"/>
        <v>0</v>
      </c>
      <c r="AX61" s="48">
        <f t="shared" si="22"/>
        <v>2</v>
      </c>
      <c r="AY61" s="45">
        <f t="shared" si="23"/>
        <v>0</v>
      </c>
      <c r="AZ61" s="45">
        <f t="shared" si="24"/>
        <v>0</v>
      </c>
      <c r="BA61" s="45">
        <f t="shared" si="25"/>
        <v>0</v>
      </c>
      <c r="BB61" s="45">
        <f t="shared" si="26"/>
        <v>0</v>
      </c>
      <c r="BC61" s="49">
        <f t="shared" si="27"/>
        <v>0</v>
      </c>
      <c r="BD61" s="50">
        <f t="shared" si="29"/>
        <v>0</v>
      </c>
      <c r="BE61" s="157">
        <f t="shared" si="28"/>
        <v>0</v>
      </c>
      <c r="BF61" s="158">
        <f t="shared" si="11"/>
        <v>0</v>
      </c>
      <c r="BG61" s="48">
        <f t="shared" si="31"/>
        <v>9</v>
      </c>
      <c r="BH61" s="46">
        <f t="shared" si="30"/>
        <v>12</v>
      </c>
      <c r="BI61" s="79">
        <f t="shared" si="32"/>
        <v>168</v>
      </c>
      <c r="BJ61" s="162">
        <v>203.505479410238</v>
      </c>
      <c r="BK61" s="48">
        <f>COUNTIF($A61:AS61,"7ID/SUP")+COUNTIF($B61:AS61,"7SR")+COUNTIF($B61:$AQ61,"7PRO")+COUNTIF($B61:$AQ61,"7IN")+COUNTIF($B61:$AQ61,"7LIAT")+COUNTIF($B61:$AQ61,"7ID")++COUNTIF($B61:$AQ61,"7")</f>
        <v>4</v>
      </c>
      <c r="BL61" s="81">
        <f t="shared" si="12"/>
        <v>5</v>
      </c>
    </row>
    <row r="62" spans="2:64" ht="17" thickBot="1">
      <c r="B62" s="25" t="s">
        <v>66</v>
      </c>
      <c r="C62" s="57" t="s">
        <v>25</v>
      </c>
      <c r="D62" s="163" t="s">
        <v>35</v>
      </c>
      <c r="E62" s="159" t="s">
        <v>35</v>
      </c>
      <c r="F62" s="159" t="s">
        <v>27</v>
      </c>
      <c r="G62" s="159" t="s">
        <v>27</v>
      </c>
      <c r="H62" s="159" t="s">
        <v>27</v>
      </c>
      <c r="I62" s="159" t="s">
        <v>27</v>
      </c>
      <c r="J62" s="159" t="s">
        <v>27</v>
      </c>
      <c r="K62" s="154" t="s">
        <v>26</v>
      </c>
      <c r="L62" s="154" t="s">
        <v>26</v>
      </c>
      <c r="M62" s="154" t="s">
        <v>26</v>
      </c>
      <c r="N62" s="154" t="s">
        <v>26</v>
      </c>
      <c r="O62" s="154" t="s">
        <v>26</v>
      </c>
      <c r="P62" s="59"/>
      <c r="Q62" s="155"/>
      <c r="R62" s="89">
        <v>27</v>
      </c>
      <c r="S62" s="90">
        <v>18.785714285714299</v>
      </c>
      <c r="T62" s="60" t="s">
        <v>35</v>
      </c>
      <c r="U62" s="60" t="s">
        <v>35</v>
      </c>
      <c r="V62" s="60">
        <v>2.0714285714285698</v>
      </c>
      <c r="W62" s="60" t="s">
        <v>43</v>
      </c>
      <c r="X62" s="93" t="s">
        <v>43</v>
      </c>
      <c r="Y62" s="60" t="s">
        <v>44</v>
      </c>
      <c r="Z62" s="60">
        <v>7</v>
      </c>
      <c r="AA62" s="60">
        <v>2</v>
      </c>
      <c r="AB62" s="70" t="s">
        <v>27</v>
      </c>
      <c r="AC62" s="70" t="s">
        <v>27</v>
      </c>
      <c r="AD62" s="60"/>
      <c r="AE62" s="155"/>
      <c r="AF62" s="92">
        <v>7</v>
      </c>
      <c r="AG62" s="73" t="s">
        <v>35</v>
      </c>
      <c r="AH62" s="73" t="s">
        <v>35</v>
      </c>
      <c r="AI62" s="73">
        <v>4</v>
      </c>
      <c r="AJ62" s="73">
        <v>4</v>
      </c>
      <c r="AK62" s="73" t="s">
        <v>27</v>
      </c>
      <c r="AL62" s="73" t="s">
        <v>27</v>
      </c>
      <c r="AM62" s="164" t="s">
        <v>45</v>
      </c>
      <c r="AN62" s="164">
        <v>34.6666666666667</v>
      </c>
      <c r="AO62" s="165">
        <v>34.6666666666667</v>
      </c>
      <c r="AP62" s="165">
        <v>4</v>
      </c>
      <c r="AQ62" s="165">
        <v>-5.7674418604650803</v>
      </c>
      <c r="AR62" s="164" t="s">
        <v>35</v>
      </c>
      <c r="AS62" s="166" t="s">
        <v>35</v>
      </c>
      <c r="AT62" s="76"/>
      <c r="AU62" s="156">
        <f t="shared" si="1"/>
        <v>2</v>
      </c>
      <c r="AV62" s="46">
        <f t="shared" si="20"/>
        <v>1</v>
      </c>
      <c r="AW62" s="47">
        <f t="shared" si="21"/>
        <v>1</v>
      </c>
      <c r="AX62" s="48">
        <f t="shared" si="22"/>
        <v>2</v>
      </c>
      <c r="AY62" s="45">
        <f t="shared" si="23"/>
        <v>0</v>
      </c>
      <c r="AZ62" s="45">
        <f t="shared" si="24"/>
        <v>2</v>
      </c>
      <c r="BA62" s="45">
        <f t="shared" si="25"/>
        <v>0</v>
      </c>
      <c r="BB62" s="45">
        <f t="shared" si="26"/>
        <v>2</v>
      </c>
      <c r="BC62" s="49">
        <f t="shared" si="27"/>
        <v>0</v>
      </c>
      <c r="BD62" s="50">
        <f t="shared" si="29"/>
        <v>0</v>
      </c>
      <c r="BE62" s="157">
        <f t="shared" si="28"/>
        <v>0</v>
      </c>
      <c r="BF62" s="158">
        <f t="shared" si="11"/>
        <v>1</v>
      </c>
      <c r="BG62" s="48">
        <f t="shared" si="31"/>
        <v>17</v>
      </c>
      <c r="BH62" s="46">
        <f t="shared" si="30"/>
        <v>5</v>
      </c>
      <c r="BI62" s="79">
        <f t="shared" si="32"/>
        <v>192</v>
      </c>
      <c r="BJ62" s="80">
        <v>203.255654934522</v>
      </c>
      <c r="BK62" s="48">
        <f>COUNTIF($A62:AS62,"7ID/SUP")+COUNTIF($B62:AS62,"7SR")+COUNTIF($B62:$AQ62,"7PRO")+COUNTIF($B62:$AQ62,"7IN")+COUNTIF($B62:$AQ62,"7LIAT")+COUNTIF($B62:$AQ62,"7ID")++COUNTIF($B62:$AQ62,"7")</f>
        <v>11</v>
      </c>
      <c r="BL62" s="81">
        <f t="shared" si="12"/>
        <v>5</v>
      </c>
    </row>
    <row r="63" spans="2:64" ht="17" thickBot="1">
      <c r="B63" s="56" t="s">
        <v>67</v>
      </c>
      <c r="C63" s="57" t="s">
        <v>25</v>
      </c>
      <c r="D63" s="153">
        <v>-1</v>
      </c>
      <c r="E63" s="154" t="s">
        <v>57</v>
      </c>
      <c r="F63" s="154" t="s">
        <v>35</v>
      </c>
      <c r="G63" s="154" t="s">
        <v>40</v>
      </c>
      <c r="H63" s="154" t="s">
        <v>40</v>
      </c>
      <c r="I63" s="154" t="s">
        <v>41</v>
      </c>
      <c r="J63" s="154"/>
      <c r="K63" s="154" t="s">
        <v>57</v>
      </c>
      <c r="L63" s="154">
        <v>4</v>
      </c>
      <c r="M63" s="167">
        <v>4</v>
      </c>
      <c r="N63" s="167">
        <v>4</v>
      </c>
      <c r="O63" s="167">
        <v>4</v>
      </c>
      <c r="P63" s="59"/>
      <c r="Q63" s="155"/>
      <c r="R63" s="89" t="s">
        <v>46</v>
      </c>
      <c r="S63" s="60">
        <v>20.428571428571399</v>
      </c>
      <c r="T63" s="93">
        <v>4</v>
      </c>
      <c r="U63" s="60" t="s">
        <v>35</v>
      </c>
      <c r="V63" s="60">
        <v>1.8571428571428601</v>
      </c>
      <c r="W63" s="60" t="s">
        <v>41</v>
      </c>
      <c r="X63" s="60"/>
      <c r="Y63" s="91">
        <v>4</v>
      </c>
      <c r="Z63" s="91">
        <v>10</v>
      </c>
      <c r="AA63" s="91">
        <v>2</v>
      </c>
      <c r="AB63" s="91">
        <v>-2</v>
      </c>
      <c r="AC63" s="91">
        <v>-2</v>
      </c>
      <c r="AD63" s="168"/>
      <c r="AE63" s="169"/>
      <c r="AF63" s="92">
        <v>10</v>
      </c>
      <c r="AG63" s="73" t="s">
        <v>9</v>
      </c>
      <c r="AH63" s="73">
        <v>4</v>
      </c>
      <c r="AI63" s="73">
        <v>4</v>
      </c>
      <c r="AJ63" s="73">
        <v>4</v>
      </c>
      <c r="AK63" s="73"/>
      <c r="AL63" s="73"/>
      <c r="AM63" s="74">
        <v>-2</v>
      </c>
      <c r="AN63" s="74">
        <v>46.1666666666667</v>
      </c>
      <c r="AO63" s="74">
        <v>46.1666666666667</v>
      </c>
      <c r="AP63" s="74" t="s">
        <v>35</v>
      </c>
      <c r="AQ63" s="74">
        <v>-7.4999999999999796</v>
      </c>
      <c r="AR63" s="74" t="s">
        <v>41</v>
      </c>
      <c r="AS63" s="170"/>
      <c r="AT63" s="76"/>
      <c r="AU63" s="156">
        <f t="shared" si="1"/>
        <v>1</v>
      </c>
      <c r="AV63" s="46">
        <f t="shared" si="20"/>
        <v>0</v>
      </c>
      <c r="AW63" s="47">
        <f t="shared" si="21"/>
        <v>1</v>
      </c>
      <c r="AX63" s="48">
        <f t="shared" si="22"/>
        <v>1</v>
      </c>
      <c r="AY63" s="45">
        <f t="shared" si="23"/>
        <v>0</v>
      </c>
      <c r="AZ63" s="45">
        <f t="shared" si="24"/>
        <v>1</v>
      </c>
      <c r="BA63" s="45">
        <f t="shared" si="25"/>
        <v>0</v>
      </c>
      <c r="BB63" s="45">
        <f t="shared" si="26"/>
        <v>0</v>
      </c>
      <c r="BC63" s="49">
        <f t="shared" si="27"/>
        <v>1</v>
      </c>
      <c r="BD63" s="50">
        <f t="shared" si="29"/>
        <v>0</v>
      </c>
      <c r="BE63" s="157">
        <f t="shared" si="28"/>
        <v>0</v>
      </c>
      <c r="BF63" s="158">
        <f t="shared" si="11"/>
        <v>0</v>
      </c>
      <c r="BG63" s="48">
        <f t="shared" si="31"/>
        <v>15</v>
      </c>
      <c r="BH63" s="46">
        <f t="shared" si="30"/>
        <v>0</v>
      </c>
      <c r="BI63" s="79">
        <f t="shared" si="32"/>
        <v>128</v>
      </c>
      <c r="BJ63" s="80">
        <v>203.00583045880501</v>
      </c>
      <c r="BK63" s="48">
        <f>COUNTIF($A63:AS63,"7ID/SUP")+COUNTIF($B63:AS63,"7SR")+COUNTIF($B63:$AQ63,"7PRO")+COUNTIF($B63:$AQ63,"7IN")+COUNTIF($B63:$AQ63,"7LIAT")+COUNTIF($B63:$AQ63,"7ID")++COUNTIF($B63:$AQ63,"7")</f>
        <v>0</v>
      </c>
      <c r="BL63" s="81">
        <f t="shared" si="12"/>
        <v>13</v>
      </c>
    </row>
    <row r="64" spans="2:64" ht="17" thickBot="1">
      <c r="B64" s="25" t="s">
        <v>68</v>
      </c>
      <c r="C64" s="57" t="s">
        <v>25</v>
      </c>
      <c r="D64" s="82">
        <v>-2.5</v>
      </c>
      <c r="E64" s="59">
        <v>1</v>
      </c>
      <c r="F64" s="59">
        <v>1</v>
      </c>
      <c r="G64" s="154">
        <v>5</v>
      </c>
      <c r="H64" s="154">
        <v>1</v>
      </c>
      <c r="I64" s="154"/>
      <c r="J64" s="171"/>
      <c r="K64" s="159">
        <v>1</v>
      </c>
      <c r="L64" s="159" t="s">
        <v>27</v>
      </c>
      <c r="M64" s="159" t="s">
        <v>27</v>
      </c>
      <c r="N64" s="154" t="s">
        <v>34</v>
      </c>
      <c r="O64" s="154" t="s">
        <v>9</v>
      </c>
      <c r="P64" s="154"/>
      <c r="Q64" s="172"/>
      <c r="R64" s="173" t="s">
        <v>37</v>
      </c>
      <c r="S64" s="154" t="s">
        <v>57</v>
      </c>
      <c r="T64" s="159" t="s">
        <v>27</v>
      </c>
      <c r="U64" s="154" t="s">
        <v>35</v>
      </c>
      <c r="V64" s="154" t="s">
        <v>35</v>
      </c>
      <c r="W64" s="159" t="s">
        <v>37</v>
      </c>
      <c r="X64" s="159" t="s">
        <v>37</v>
      </c>
      <c r="Y64" s="154" t="s">
        <v>47</v>
      </c>
      <c r="Z64" s="154" t="s">
        <v>47</v>
      </c>
      <c r="AA64" s="154">
        <v>2</v>
      </c>
      <c r="AB64" s="171">
        <v>-5</v>
      </c>
      <c r="AC64" s="154">
        <v>-5</v>
      </c>
      <c r="AD64" s="159"/>
      <c r="AE64" s="172"/>
      <c r="AF64" s="174" t="s">
        <v>27</v>
      </c>
      <c r="AG64" s="175" t="s">
        <v>27</v>
      </c>
      <c r="AH64" s="73" t="s">
        <v>9</v>
      </c>
      <c r="AI64" s="165" t="s">
        <v>35</v>
      </c>
      <c r="AJ64" s="165" t="s">
        <v>35</v>
      </c>
      <c r="AK64" s="175" t="s">
        <v>37</v>
      </c>
      <c r="AL64" s="164" t="s">
        <v>43</v>
      </c>
      <c r="AM64" s="73">
        <v>-5</v>
      </c>
      <c r="AN64" s="73">
        <v>57.6666666666667</v>
      </c>
      <c r="AO64" s="175">
        <v>57.6666666666667</v>
      </c>
      <c r="AP64" s="175" t="s">
        <v>35</v>
      </c>
      <c r="AQ64" s="175" t="s">
        <v>35</v>
      </c>
      <c r="AR64" s="175" t="s">
        <v>37</v>
      </c>
      <c r="AS64" s="176" t="s">
        <v>37</v>
      </c>
      <c r="AT64" s="76"/>
      <c r="AU64" s="156">
        <f t="shared" si="1"/>
        <v>2</v>
      </c>
      <c r="AV64" s="46">
        <f t="shared" si="20"/>
        <v>1</v>
      </c>
      <c r="AW64" s="47">
        <f t="shared" si="21"/>
        <v>1</v>
      </c>
      <c r="AX64" s="48">
        <f t="shared" si="22"/>
        <v>0</v>
      </c>
      <c r="AY64" s="45">
        <f t="shared" si="23"/>
        <v>0</v>
      </c>
      <c r="AZ64" s="45">
        <f t="shared" si="24"/>
        <v>2</v>
      </c>
      <c r="BA64" s="45">
        <f t="shared" si="25"/>
        <v>0</v>
      </c>
      <c r="BB64" s="45">
        <f t="shared" si="26"/>
        <v>2</v>
      </c>
      <c r="BC64" s="49">
        <f t="shared" si="27"/>
        <v>2</v>
      </c>
      <c r="BD64" s="50">
        <f t="shared" si="29"/>
        <v>0</v>
      </c>
      <c r="BE64" s="157">
        <v>4</v>
      </c>
      <c r="BF64" s="158">
        <f t="shared" si="11"/>
        <v>0</v>
      </c>
      <c r="BG64" s="48">
        <f t="shared" si="31"/>
        <v>19</v>
      </c>
      <c r="BH64" s="46">
        <f t="shared" si="30"/>
        <v>0</v>
      </c>
      <c r="BI64" s="79">
        <f t="shared" si="32"/>
        <v>168</v>
      </c>
      <c r="BJ64" s="80">
        <v>202.75600598308901</v>
      </c>
      <c r="BK64" s="48">
        <f>COUNTIF($A64:AS64,"7ID/SUP")+COUNTIF($B64:AS64,"7SR")+COUNTIF($B64:$AQ64,"7PRO")+COUNTIF($B64:$AQ64,"7IN")+COUNTIF($B64:$AQ64,"7LIAT")+COUNTIF($B64:$AQ64,"7ID")++COUNTIF($B64:$AQ64,"7")</f>
        <v>6</v>
      </c>
      <c r="BL64" s="81">
        <f t="shared" si="12"/>
        <v>11</v>
      </c>
    </row>
    <row r="65" spans="2:64" ht="17" thickBot="1">
      <c r="B65" s="56" t="s">
        <v>69</v>
      </c>
      <c r="C65" s="177" t="s">
        <v>25</v>
      </c>
      <c r="D65" s="82">
        <v>-4</v>
      </c>
      <c r="E65" s="60">
        <v>1</v>
      </c>
      <c r="F65" s="60">
        <v>1</v>
      </c>
      <c r="G65" s="60">
        <v>6.5</v>
      </c>
      <c r="H65" s="60">
        <v>1</v>
      </c>
      <c r="I65" s="60"/>
      <c r="J65" s="60"/>
      <c r="K65" s="60">
        <v>1</v>
      </c>
      <c r="L65" s="60">
        <v>1</v>
      </c>
      <c r="M65" s="60">
        <v>36.6666666666667</v>
      </c>
      <c r="N65" s="60">
        <v>1</v>
      </c>
      <c r="O65" s="60">
        <v>0.79661016949152497</v>
      </c>
      <c r="P65" s="84"/>
      <c r="Q65" s="178"/>
      <c r="R65" s="179" t="s">
        <v>46</v>
      </c>
      <c r="S65" s="59">
        <v>1</v>
      </c>
      <c r="T65" s="59">
        <v>4</v>
      </c>
      <c r="U65" s="59">
        <v>4</v>
      </c>
      <c r="V65" s="59">
        <v>4</v>
      </c>
      <c r="W65" s="180"/>
      <c r="X65" s="59"/>
      <c r="Y65" s="59">
        <v>1</v>
      </c>
      <c r="Z65" s="59" t="s">
        <v>9</v>
      </c>
      <c r="AA65" s="84" t="s">
        <v>27</v>
      </c>
      <c r="AB65" s="59" t="s">
        <v>34</v>
      </c>
      <c r="AC65" s="181" t="s">
        <v>36</v>
      </c>
      <c r="AD65" s="59"/>
      <c r="AE65" s="182"/>
      <c r="AF65" s="92">
        <v>4</v>
      </c>
      <c r="AG65" s="73">
        <v>1</v>
      </c>
      <c r="AH65" s="165" t="s">
        <v>35</v>
      </c>
      <c r="AI65" s="73" t="s">
        <v>35</v>
      </c>
      <c r="AJ65" s="73">
        <v>2.6551724137931001</v>
      </c>
      <c r="AK65" s="164" t="s">
        <v>42</v>
      </c>
      <c r="AL65" s="164">
        <v>28</v>
      </c>
      <c r="AM65" s="73" t="s">
        <v>35</v>
      </c>
      <c r="AN65" s="73" t="s">
        <v>35</v>
      </c>
      <c r="AO65" s="73" t="s">
        <v>9</v>
      </c>
      <c r="AP65" s="73">
        <v>25.631578947368499</v>
      </c>
      <c r="AQ65" s="73">
        <v>1</v>
      </c>
      <c r="AR65" s="73" t="s">
        <v>48</v>
      </c>
      <c r="AS65" s="75" t="s">
        <v>48</v>
      </c>
      <c r="AT65" s="76"/>
      <c r="AU65" s="156">
        <f t="shared" si="1"/>
        <v>2</v>
      </c>
      <c r="AV65" s="46">
        <f t="shared" si="20"/>
        <v>0</v>
      </c>
      <c r="AW65" s="47">
        <f t="shared" si="21"/>
        <v>2</v>
      </c>
      <c r="AX65" s="48">
        <f t="shared" si="22"/>
        <v>0</v>
      </c>
      <c r="AY65" s="45">
        <f t="shared" si="23"/>
        <v>0</v>
      </c>
      <c r="AZ65" s="45">
        <f t="shared" si="24"/>
        <v>0</v>
      </c>
      <c r="BA65" s="45">
        <f t="shared" si="25"/>
        <v>0</v>
      </c>
      <c r="BB65" s="45">
        <f t="shared" si="26"/>
        <v>2</v>
      </c>
      <c r="BC65" s="49">
        <f t="shared" si="27"/>
        <v>2</v>
      </c>
      <c r="BD65" s="50">
        <f t="shared" si="29"/>
        <v>0</v>
      </c>
      <c r="BE65" s="157">
        <f>BD65/2</f>
        <v>0</v>
      </c>
      <c r="BF65" s="158">
        <f t="shared" si="11"/>
        <v>1</v>
      </c>
      <c r="BG65" s="48">
        <f t="shared" si="31"/>
        <v>22</v>
      </c>
      <c r="BH65" s="46">
        <f t="shared" si="30"/>
        <v>0</v>
      </c>
      <c r="BI65" s="79">
        <f t="shared" si="32"/>
        <v>192</v>
      </c>
      <c r="BJ65" s="80">
        <v>202.50618150737199</v>
      </c>
      <c r="BK65" s="48">
        <f>COUNTIF($A65:AS65,"7ID/SUP")+COUNTIF($B65:AS65,"7SR")+COUNTIF($B65:$AQ65,"7PRO")+COUNTIF($B65:$AQ65,"7IN")+COUNTIF($B65:$AQ65,"7LIAT")+COUNTIF($B65:$AQ65,"7ID")++COUNTIF($B65:$AQ65,"7")</f>
        <v>3</v>
      </c>
      <c r="BL65" s="81">
        <f t="shared" si="12"/>
        <v>15</v>
      </c>
    </row>
    <row r="66" spans="2:64" ht="17" thickBot="1">
      <c r="B66" s="25" t="s">
        <v>70</v>
      </c>
      <c r="C66" s="57" t="s">
        <v>25</v>
      </c>
      <c r="D66" s="163" t="s">
        <v>27</v>
      </c>
      <c r="E66" s="154"/>
      <c r="F66" s="154" t="s">
        <v>57</v>
      </c>
      <c r="G66" s="154">
        <v>8</v>
      </c>
      <c r="H66" s="154"/>
      <c r="I66" s="59"/>
      <c r="J66" s="84">
        <v>27</v>
      </c>
      <c r="K66" s="159" t="s">
        <v>35</v>
      </c>
      <c r="L66" s="154" t="s">
        <v>35</v>
      </c>
      <c r="M66" s="154">
        <v>49.6666666666667</v>
      </c>
      <c r="N66" s="154"/>
      <c r="O66" s="154">
        <v>0.54237288135593498</v>
      </c>
      <c r="P66" s="59" t="s">
        <v>42</v>
      </c>
      <c r="Q66" s="183" t="s">
        <v>42</v>
      </c>
      <c r="R66" s="179" t="s">
        <v>26</v>
      </c>
      <c r="S66" s="61" t="s">
        <v>26</v>
      </c>
      <c r="T66" s="59" t="s">
        <v>26</v>
      </c>
      <c r="U66" s="61" t="s">
        <v>26</v>
      </c>
      <c r="V66" s="59"/>
      <c r="W66" s="181"/>
      <c r="X66" s="59"/>
      <c r="Y66" s="59" t="s">
        <v>26</v>
      </c>
      <c r="Z66" s="61" t="s">
        <v>26</v>
      </c>
      <c r="AA66" s="59" t="s">
        <v>26</v>
      </c>
      <c r="AB66" s="61" t="s">
        <v>26</v>
      </c>
      <c r="AC66" s="59"/>
      <c r="AD66" s="181"/>
      <c r="AE66" s="184"/>
      <c r="AF66" s="92" t="s">
        <v>26</v>
      </c>
      <c r="AG66" s="185" t="s">
        <v>26</v>
      </c>
      <c r="AH66" s="73" t="s">
        <v>26</v>
      </c>
      <c r="AI66" s="185" t="s">
        <v>26</v>
      </c>
      <c r="AJ66" s="73">
        <v>2.91379310344827</v>
      </c>
      <c r="AK66" s="164"/>
      <c r="AL66" s="73"/>
      <c r="AM66" s="164">
        <v>28</v>
      </c>
      <c r="AN66" s="164"/>
      <c r="AO66" s="73"/>
      <c r="AP66" s="73">
        <v>30.421052631578998</v>
      </c>
      <c r="AQ66" s="175" t="s">
        <v>27</v>
      </c>
      <c r="AR66" s="175" t="s">
        <v>27</v>
      </c>
      <c r="AS66" s="176" t="s">
        <v>27</v>
      </c>
      <c r="AT66" s="76"/>
      <c r="AU66" s="156">
        <f t="shared" si="1"/>
        <v>0</v>
      </c>
      <c r="AV66" s="46">
        <f t="shared" si="20"/>
        <v>0</v>
      </c>
      <c r="AW66" s="47">
        <f t="shared" si="21"/>
        <v>0</v>
      </c>
      <c r="AX66" s="48">
        <f t="shared" si="22"/>
        <v>1</v>
      </c>
      <c r="AY66" s="45">
        <f t="shared" si="23"/>
        <v>2</v>
      </c>
      <c r="AZ66" s="45">
        <f t="shared" si="24"/>
        <v>0</v>
      </c>
      <c r="BA66" s="45">
        <f t="shared" si="25"/>
        <v>0</v>
      </c>
      <c r="BB66" s="45">
        <f t="shared" si="26"/>
        <v>0</v>
      </c>
      <c r="BC66" s="49">
        <f t="shared" si="27"/>
        <v>2</v>
      </c>
      <c r="BD66" s="50">
        <f t="shared" si="29"/>
        <v>0</v>
      </c>
      <c r="BE66" s="157">
        <v>3</v>
      </c>
      <c r="BF66" s="158">
        <f t="shared" si="11"/>
        <v>2</v>
      </c>
      <c r="BG66" s="48">
        <f>COUNTIF(D66:AS66,"7ID/SUP")+COUNTIF(D66:AS66,"1PL")+COUNTIF(D66:AS66,"1ID")+COUNTIF(D66:AS66,"1SR")+COUNTIF(D66:AS66,"28")+COUNTIF(D66:AS66,"27")+COUNTIF(D66:AS66,"4ID")+COUNTIF(D66:AS66,"4TB")+COUNTIF(D66:AS66,"7SR")+COUNTIF(D66:AS66,"7PRO")+COUNTIF(D66:AS66,"1PRO")+COUNTIF(D66:AS66,"4PL")+COUNTIF(D66:AS66,"1IN")+COUNTIF(D66:AS66,"7IN")+COUNTIF(D66:AS66,"4SR")+COUNTIF(D66:AS66,"4")+COUNTIF(D66:AS66,"1")+COUNTIF(D66:AS66,"3")+COUNTIF(D66:AS66,"7LIAT")+COUNTIF(D66:AS66,"1ID/SUP")+COUNTIF(D66:AS66,"7ID")+COUNTIF(D66:AS66,"7")+COUNTIF(D66:AS66,"PH")</f>
        <v>8</v>
      </c>
      <c r="BH66" s="46">
        <f t="shared" si="30"/>
        <v>12</v>
      </c>
      <c r="BI66" s="79">
        <f t="shared" si="32"/>
        <v>160</v>
      </c>
      <c r="BJ66" s="162">
        <v>202.256357031655</v>
      </c>
      <c r="BK66" s="48">
        <f>COUNTIF($A66:AS66,"7ID/SUP")+COUNTIF($B66:AS66,"7SR")+COUNTIF($B66:$AQ66,"7PRO")+COUNTIF($B66:$AQ66,"7IN")+COUNTIF($B66:$AQ66,"7LIAT")+COUNTIF($B66:$AQ66,"7ID")++COUNTIF($B66:$AQ66,"7")</f>
        <v>4</v>
      </c>
      <c r="BL66" s="81">
        <f t="shared" si="12"/>
        <v>2</v>
      </c>
    </row>
    <row r="67" spans="2:64" ht="17" thickBot="1">
      <c r="B67" s="56" t="s">
        <v>71</v>
      </c>
      <c r="C67" s="57" t="s">
        <v>25</v>
      </c>
      <c r="D67" s="58">
        <v>1</v>
      </c>
      <c r="E67" s="59">
        <v>1</v>
      </c>
      <c r="F67" s="59">
        <v>2.5</v>
      </c>
      <c r="G67" s="59"/>
      <c r="H67" s="59"/>
      <c r="I67" s="60"/>
      <c r="J67" s="60"/>
      <c r="K67" s="59"/>
      <c r="L67" s="59"/>
      <c r="M67" s="59">
        <v>62.6666666666667</v>
      </c>
      <c r="N67" s="59"/>
      <c r="O67" s="60">
        <v>0.288135593220335</v>
      </c>
      <c r="P67" s="186" t="s">
        <v>43</v>
      </c>
      <c r="Q67" s="187" t="s">
        <v>43</v>
      </c>
      <c r="R67" s="188"/>
      <c r="S67" s="189"/>
      <c r="T67" s="60"/>
      <c r="U67" s="60">
        <v>2</v>
      </c>
      <c r="V67" s="60"/>
      <c r="W67" s="70" t="s">
        <v>27</v>
      </c>
      <c r="X67" s="70" t="s">
        <v>27</v>
      </c>
      <c r="Y67" s="60" t="s">
        <v>34</v>
      </c>
      <c r="Z67" s="189"/>
      <c r="AA67" s="93" t="s">
        <v>34</v>
      </c>
      <c r="AB67" s="190" t="s">
        <v>35</v>
      </c>
      <c r="AC67" s="191">
        <v>33.230769230769198</v>
      </c>
      <c r="AD67" s="189"/>
      <c r="AE67" s="192"/>
      <c r="AF67" s="92" t="s">
        <v>26</v>
      </c>
      <c r="AG67" s="185" t="s">
        <v>26</v>
      </c>
      <c r="AH67" s="185" t="s">
        <v>26</v>
      </c>
      <c r="AI67" s="73"/>
      <c r="AJ67" s="164">
        <v>3.17241379310344</v>
      </c>
      <c r="AK67" s="164"/>
      <c r="AL67" s="73"/>
      <c r="AM67" s="73" t="s">
        <v>26</v>
      </c>
      <c r="AN67" s="185" t="s">
        <v>26</v>
      </c>
      <c r="AO67" s="185" t="s">
        <v>26</v>
      </c>
      <c r="AP67" s="73">
        <v>35.210526315789501</v>
      </c>
      <c r="AQ67" s="164"/>
      <c r="AR67" s="164"/>
      <c r="AS67" s="75"/>
      <c r="AT67" s="76"/>
      <c r="AU67" s="156">
        <f t="shared" si="1"/>
        <v>0</v>
      </c>
      <c r="AV67" s="46">
        <f t="shared" si="20"/>
        <v>0</v>
      </c>
      <c r="AW67" s="47">
        <f t="shared" si="21"/>
        <v>0</v>
      </c>
      <c r="AX67" s="48">
        <f t="shared" si="22"/>
        <v>0</v>
      </c>
      <c r="AY67" s="45">
        <f t="shared" si="23"/>
        <v>2</v>
      </c>
      <c r="AZ67" s="45">
        <f t="shared" si="24"/>
        <v>2</v>
      </c>
      <c r="BA67" s="45">
        <f t="shared" si="25"/>
        <v>0</v>
      </c>
      <c r="BB67" s="45">
        <f t="shared" si="26"/>
        <v>0</v>
      </c>
      <c r="BC67" s="49">
        <f t="shared" si="27"/>
        <v>0</v>
      </c>
      <c r="BD67" s="50">
        <f t="shared" si="29"/>
        <v>0</v>
      </c>
      <c r="BE67" s="157">
        <f>BD67/2</f>
        <v>0</v>
      </c>
      <c r="BF67" s="158">
        <f t="shared" si="11"/>
        <v>0</v>
      </c>
      <c r="BG67" s="48">
        <f t="shared" ref="BG67:BG100" si="33">COUNTIF(D67:AS67,"7ID/SUP")+COUNTIF(D67:AS67,"1PL")+COUNTIF(D67:AS67,"1ID")+COUNTIF(D67:AS67,"1SR")+COUNTIF(D67:AS67,"28")+COUNTIF(D67:AS67,"27")+COUNTIF(D67:AS67,"4ID")+COUNTIF(D67:AS67,"4TB")+COUNTIF(D67:AS67,"7SR")+COUNTIF(D67:AS67,"7PRO")+COUNTIF(D67:AS67,"1PRO")+COUNTIF(D67:AS67,"4PL")+COUNTIF(D67:AS67,"1IN")+COUNTIF(D67:AS67,"7IN")+COUNTIF(D67:AS67,"4SR")+COUNTIF(D67:AS67,"4")+COUNTIF(D67:AS67,"1")+COUNTIF(D67:AS67,"3")+COUNTIF(D67:AS67,"7LIAT")+COUNTIF(D67:AS67,"1ID/SUP")+COUNTIF(D67:AS67,"7ID")+COUNTIF(D67:AS67,"7")+COUNTIF(D67:AS67,"PH")</f>
        <v>8</v>
      </c>
      <c r="BH67" s="46">
        <f t="shared" si="30"/>
        <v>6</v>
      </c>
      <c r="BI67" s="79">
        <f t="shared" si="32"/>
        <v>112</v>
      </c>
      <c r="BJ67" s="80">
        <v>202.006532555939</v>
      </c>
      <c r="BK67" s="48">
        <f>COUNTIF($A67:AS67,"7ID/SUP")+COUNTIF($B67:AS67,"7SR")+COUNTIF($B67:$AQ67,"7PRO")+COUNTIF($B67:$AQ67,"7IN")+COUNTIF($B67:$AQ67,"7LIAT")+COUNTIF($B67:$AQ67,"7ID")++COUNTIF($B67:$AQ67,"7")</f>
        <v>4</v>
      </c>
      <c r="BL67" s="81">
        <f t="shared" si="12"/>
        <v>4</v>
      </c>
    </row>
    <row r="68" spans="2:64" ht="17" thickBot="1">
      <c r="B68" s="25" t="s">
        <v>72</v>
      </c>
      <c r="C68" s="57" t="s">
        <v>25</v>
      </c>
      <c r="D68" s="82"/>
      <c r="E68" s="70" t="s">
        <v>27</v>
      </c>
      <c r="F68" s="60">
        <v>2.71428571428571</v>
      </c>
      <c r="G68" s="59" t="s">
        <v>34</v>
      </c>
      <c r="H68" s="59" t="s">
        <v>36</v>
      </c>
      <c r="I68" s="181"/>
      <c r="J68" s="59"/>
      <c r="K68" s="191"/>
      <c r="L68" s="60"/>
      <c r="M68" s="60"/>
      <c r="N68" s="59"/>
      <c r="O68" s="84">
        <v>3.3898305084744798E-2</v>
      </c>
      <c r="P68" s="84" t="s">
        <v>37</v>
      </c>
      <c r="Q68" s="178" t="s">
        <v>37</v>
      </c>
      <c r="R68" s="193" t="s">
        <v>43</v>
      </c>
      <c r="S68" s="194">
        <v>2</v>
      </c>
      <c r="T68" s="59"/>
      <c r="U68" s="84" t="s">
        <v>27</v>
      </c>
      <c r="V68" s="59"/>
      <c r="W68" s="181"/>
      <c r="X68" s="59"/>
      <c r="Y68" s="84" t="s">
        <v>27</v>
      </c>
      <c r="Z68" s="84" t="s">
        <v>27</v>
      </c>
      <c r="AA68" s="59"/>
      <c r="AB68" s="59"/>
      <c r="AC68" s="59">
        <v>40</v>
      </c>
      <c r="AD68" s="59"/>
      <c r="AE68" s="183"/>
      <c r="AF68" s="92">
        <v>-19</v>
      </c>
      <c r="AG68" s="73">
        <v>-4.05</v>
      </c>
      <c r="AH68" s="73"/>
      <c r="AI68" s="73"/>
      <c r="AJ68" s="73">
        <v>3.4310344827586201</v>
      </c>
      <c r="AK68" s="73"/>
      <c r="AL68" s="164" t="s">
        <v>42</v>
      </c>
      <c r="AM68" s="73">
        <v>4</v>
      </c>
      <c r="AN68" s="73"/>
      <c r="AO68" s="73"/>
      <c r="AP68" s="73">
        <v>40</v>
      </c>
      <c r="AQ68" s="73">
        <v>7</v>
      </c>
      <c r="AR68" s="73"/>
      <c r="AS68" s="75"/>
      <c r="AT68" s="76"/>
      <c r="AU68" s="156">
        <f t="shared" si="1"/>
        <v>0</v>
      </c>
      <c r="AV68" s="46">
        <f t="shared" si="20"/>
        <v>0</v>
      </c>
      <c r="AW68" s="47">
        <f t="shared" si="21"/>
        <v>0</v>
      </c>
      <c r="AX68" s="48">
        <f t="shared" si="22"/>
        <v>0</v>
      </c>
      <c r="AY68" s="45">
        <f t="shared" si="23"/>
        <v>2</v>
      </c>
      <c r="AZ68" s="45">
        <f t="shared" si="24"/>
        <v>0</v>
      </c>
      <c r="BA68" s="45">
        <f t="shared" si="25"/>
        <v>0</v>
      </c>
      <c r="BB68" s="45">
        <f t="shared" si="26"/>
        <v>1</v>
      </c>
      <c r="BC68" s="49">
        <f t="shared" si="27"/>
        <v>0</v>
      </c>
      <c r="BD68" s="50">
        <f t="shared" si="29"/>
        <v>0</v>
      </c>
      <c r="BE68" s="157">
        <v>3</v>
      </c>
      <c r="BF68" s="158">
        <f t="shared" si="11"/>
        <v>0</v>
      </c>
      <c r="BG68" s="48">
        <f t="shared" si="33"/>
        <v>12</v>
      </c>
      <c r="BH68" s="46">
        <f t="shared" si="30"/>
        <v>0</v>
      </c>
      <c r="BI68" s="79">
        <f t="shared" si="32"/>
        <v>96</v>
      </c>
      <c r="BJ68" s="80">
        <v>201.75670808022201</v>
      </c>
      <c r="BK68" s="48">
        <f>COUNTIF($A68:AS68,"7ID/SUP")+COUNTIF($B68:AS68,"7SR")+COUNTIF($B68:$AQ68,"7PRO")+COUNTIF($B68:$AQ68,"7IN")+COUNTIF($B68:$AQ68,"7LIAT")+COUNTIF($B68:$AQ68,"7ID")++COUNTIF($B68:$AQ68,"7")</f>
        <v>7</v>
      </c>
      <c r="BL68" s="81">
        <f t="shared" si="12"/>
        <v>5</v>
      </c>
    </row>
    <row r="69" spans="2:64" ht="17" thickBot="1">
      <c r="B69" s="56" t="s">
        <v>73</v>
      </c>
      <c r="C69" s="57" t="s">
        <v>25</v>
      </c>
      <c r="D69" s="82"/>
      <c r="E69" s="60"/>
      <c r="F69" s="60">
        <v>2.9285714285714302</v>
      </c>
      <c r="G69" s="60"/>
      <c r="H69" s="60"/>
      <c r="I69" s="59" t="s">
        <v>48</v>
      </c>
      <c r="J69" s="59" t="s">
        <v>48</v>
      </c>
      <c r="K69" s="60" t="s">
        <v>26</v>
      </c>
      <c r="L69" s="60" t="s">
        <v>26</v>
      </c>
      <c r="M69" s="60" t="s">
        <v>26</v>
      </c>
      <c r="N69" s="60"/>
      <c r="O69" s="60">
        <v>-0.22033898305084501</v>
      </c>
      <c r="P69" s="180"/>
      <c r="Q69" s="182"/>
      <c r="R69" s="195"/>
      <c r="S69" s="84" t="s">
        <v>27</v>
      </c>
      <c r="T69" s="84"/>
      <c r="U69" s="180"/>
      <c r="V69" s="180"/>
      <c r="W69" s="181" t="s">
        <v>48</v>
      </c>
      <c r="X69" s="59" t="s">
        <v>48</v>
      </c>
      <c r="Y69" s="181">
        <v>4</v>
      </c>
      <c r="Z69" s="181">
        <v>4</v>
      </c>
      <c r="AA69" s="181">
        <v>4</v>
      </c>
      <c r="AB69" s="180"/>
      <c r="AC69" s="59">
        <v>46.769230769230802</v>
      </c>
      <c r="AD69" s="59"/>
      <c r="AE69" s="182"/>
      <c r="AF69" s="92"/>
      <c r="AG69" s="73">
        <v>-8.65</v>
      </c>
      <c r="AH69" s="73">
        <v>4</v>
      </c>
      <c r="AI69" s="73"/>
      <c r="AJ69" s="73">
        <v>3.68965517241379</v>
      </c>
      <c r="AK69" s="72">
        <v>27</v>
      </c>
      <c r="AL69" s="73"/>
      <c r="AM69" s="164"/>
      <c r="AN69" s="164">
        <v>4</v>
      </c>
      <c r="AO69" s="164">
        <v>4</v>
      </c>
      <c r="AP69" s="164">
        <v>44.789473684210598</v>
      </c>
      <c r="AQ69" s="164">
        <v>10</v>
      </c>
      <c r="AR69" s="164"/>
      <c r="AS69" s="166"/>
      <c r="AT69" s="76"/>
      <c r="AU69" s="156">
        <f t="shared" ref="AU69:AU100" si="34">COUNTIF($B69:$AQ69,"ADO")+COUNTIF($B69:$AQ69,"SEP ADO")+COUNTIF($B69:$AQ69,"OCT ADO")</f>
        <v>0</v>
      </c>
      <c r="AV69" s="46">
        <f t="shared" si="20"/>
        <v>0</v>
      </c>
      <c r="AW69" s="47">
        <f t="shared" si="21"/>
        <v>0</v>
      </c>
      <c r="AX69" s="48">
        <f t="shared" si="22"/>
        <v>2</v>
      </c>
      <c r="AY69" s="45">
        <f t="shared" si="23"/>
        <v>0</v>
      </c>
      <c r="AZ69" s="45">
        <f t="shared" si="24"/>
        <v>2</v>
      </c>
      <c r="BA69" s="45">
        <f t="shared" si="25"/>
        <v>0</v>
      </c>
      <c r="BB69" s="45">
        <f t="shared" si="26"/>
        <v>1</v>
      </c>
      <c r="BC69" s="49">
        <f t="shared" si="27"/>
        <v>0</v>
      </c>
      <c r="BD69" s="50">
        <f t="shared" si="29"/>
        <v>0</v>
      </c>
      <c r="BE69" s="157">
        <f>BD69/2</f>
        <v>0</v>
      </c>
      <c r="BF69" s="158">
        <f t="shared" ref="BF69:BF100" si="35">COUNTIF($B69:$AQ69, "27")+COUNTIF($B69:$AQ69, "28")</f>
        <v>1</v>
      </c>
      <c r="BG69" s="48">
        <f t="shared" si="33"/>
        <v>12</v>
      </c>
      <c r="BH69" s="46">
        <f t="shared" si="30"/>
        <v>3</v>
      </c>
      <c r="BI69" s="79">
        <f t="shared" si="32"/>
        <v>120</v>
      </c>
      <c r="BJ69" s="80">
        <v>201.50688360450599</v>
      </c>
      <c r="BK69" s="48">
        <f>COUNTIF($A69:AS69,"7ID/SUP")+COUNTIF($B69:AS69,"7SR")+COUNTIF($B69:$AQ69,"7PRO")+COUNTIF($B69:$AQ69,"7IN")+COUNTIF($B69:$AQ69,"7LIAT")+COUNTIF($B69:$AQ69,"7ID")++COUNTIF($B69:$AQ69,"7")</f>
        <v>1</v>
      </c>
      <c r="BL69" s="81">
        <f t="shared" ref="BL69:BL100" si="36">COUNTIF($B69:$AQ69,"1PL")+COUNTIF($B69:$AQ69,"1ID")+COUNTIF($B69:$AQ69,"1SR")+COUNTIF($B69:$AQ69,"4ID")+COUNTIF($B69:$AQ69,"4TB")+COUNTIF($B69:$AQ69,"1PRO")+COUNTIF($B69:$AQ69,"4PL")+COUNTIF($B69:$AQ69,"1IN")+COUNTIF($B69:$AQ69,"4SR")+COUNTIF($B69:$AQ69,"4")+COUNTIF($B69:$AQ69,"1")+COUNTIF($B69:$AQ69,"3")+COUNTIF($B69:$AQ69,"1ID/SUP")</f>
        <v>10</v>
      </c>
    </row>
    <row r="70" spans="2:64" ht="17" thickBot="1">
      <c r="B70" s="25" t="s">
        <v>74</v>
      </c>
      <c r="C70" s="57" t="s">
        <v>25</v>
      </c>
      <c r="D70" s="82" t="s">
        <v>35</v>
      </c>
      <c r="E70" s="59" t="s">
        <v>35</v>
      </c>
      <c r="F70" s="59">
        <v>3.1428571428571401</v>
      </c>
      <c r="G70" s="59">
        <v>1</v>
      </c>
      <c r="H70" s="59"/>
      <c r="I70" s="84" t="s">
        <v>37</v>
      </c>
      <c r="J70" s="84" t="s">
        <v>37</v>
      </c>
      <c r="K70" s="60">
        <v>1</v>
      </c>
      <c r="L70" s="59">
        <v>1</v>
      </c>
      <c r="M70" s="59">
        <v>1</v>
      </c>
      <c r="N70" s="59"/>
      <c r="O70" s="59">
        <v>-0.47457627118644502</v>
      </c>
      <c r="P70" s="59"/>
      <c r="Q70" s="183"/>
      <c r="R70" s="196" t="s">
        <v>48</v>
      </c>
      <c r="S70" s="96">
        <v>1</v>
      </c>
      <c r="T70" s="96">
        <v>1</v>
      </c>
      <c r="U70" s="168"/>
      <c r="V70" s="197" t="s">
        <v>27</v>
      </c>
      <c r="W70" s="59"/>
      <c r="X70" s="59">
        <v>27</v>
      </c>
      <c r="Y70" s="59"/>
      <c r="Z70" s="59"/>
      <c r="AA70" s="59"/>
      <c r="AB70" s="181">
        <v>11.6666666666667</v>
      </c>
      <c r="AC70" s="181">
        <v>53.538461538461597</v>
      </c>
      <c r="AD70" s="84" t="s">
        <v>27</v>
      </c>
      <c r="AE70" s="178" t="s">
        <v>27</v>
      </c>
      <c r="AF70" s="92"/>
      <c r="AG70" s="73">
        <v>-13.25</v>
      </c>
      <c r="AH70" s="73">
        <v>4.3</v>
      </c>
      <c r="AI70" s="73">
        <v>6</v>
      </c>
      <c r="AJ70" s="73">
        <v>3.94827586206896</v>
      </c>
      <c r="AK70" s="73" t="s">
        <v>43</v>
      </c>
      <c r="AL70" s="73"/>
      <c r="AM70" s="175" t="s">
        <v>34</v>
      </c>
      <c r="AN70" s="175" t="s">
        <v>34</v>
      </c>
      <c r="AO70" s="175" t="s">
        <v>34</v>
      </c>
      <c r="AP70" s="72">
        <v>49.578947368421098</v>
      </c>
      <c r="AQ70" s="73"/>
      <c r="AR70" s="175"/>
      <c r="AS70" s="75"/>
      <c r="AT70" s="76"/>
      <c r="AU70" s="156">
        <f t="shared" si="34"/>
        <v>0</v>
      </c>
      <c r="AV70" s="46">
        <f t="shared" si="20"/>
        <v>0</v>
      </c>
      <c r="AW70" s="47">
        <f t="shared" si="21"/>
        <v>0</v>
      </c>
      <c r="AX70" s="48">
        <f t="shared" si="22"/>
        <v>2</v>
      </c>
      <c r="AY70" s="45">
        <f t="shared" si="23"/>
        <v>0</v>
      </c>
      <c r="AZ70" s="45">
        <f t="shared" si="24"/>
        <v>1</v>
      </c>
      <c r="BA70" s="45">
        <f t="shared" si="25"/>
        <v>2</v>
      </c>
      <c r="BB70" s="45">
        <f t="shared" si="26"/>
        <v>1</v>
      </c>
      <c r="BC70" s="49">
        <f t="shared" si="27"/>
        <v>0</v>
      </c>
      <c r="BD70" s="50">
        <f t="shared" si="29"/>
        <v>0</v>
      </c>
      <c r="BE70" s="157">
        <v>3</v>
      </c>
      <c r="BF70" s="158">
        <f t="shared" si="35"/>
        <v>1</v>
      </c>
      <c r="BG70" s="48">
        <f t="shared" si="33"/>
        <v>17</v>
      </c>
      <c r="BH70" s="46">
        <f t="shared" si="30"/>
        <v>0</v>
      </c>
      <c r="BI70" s="79">
        <f t="shared" si="32"/>
        <v>136</v>
      </c>
      <c r="BJ70" s="162">
        <v>201.257059128789</v>
      </c>
      <c r="BK70" s="48">
        <f>COUNTIF($A70:AS70,"7ID/SUP")+COUNTIF($B70:AS70,"7SR")+COUNTIF($B70:$AQ70,"7PRO")+COUNTIF($B70:$AQ70,"7IN")+COUNTIF($B70:$AQ70,"7LIAT")+COUNTIF($B70:$AQ70,"7ID")++COUNTIF($B70:$AQ70,"7")</f>
        <v>6</v>
      </c>
      <c r="BL70" s="81">
        <f t="shared" si="36"/>
        <v>10</v>
      </c>
    </row>
    <row r="71" spans="2:64" ht="17" thickBot="1">
      <c r="B71" s="56" t="s">
        <v>75</v>
      </c>
      <c r="C71" s="97" t="s">
        <v>25</v>
      </c>
      <c r="D71" s="198" t="s">
        <v>28</v>
      </c>
      <c r="E71" s="199" t="s">
        <v>28</v>
      </c>
      <c r="F71" s="99" t="s">
        <v>28</v>
      </c>
      <c r="G71" s="199" t="s">
        <v>28</v>
      </c>
      <c r="H71" s="99" t="s">
        <v>28</v>
      </c>
      <c r="I71" s="110"/>
      <c r="J71" s="110"/>
      <c r="K71" s="99" t="s">
        <v>28</v>
      </c>
      <c r="L71" s="99" t="s">
        <v>28</v>
      </c>
      <c r="M71" s="199" t="s">
        <v>28</v>
      </c>
      <c r="N71" s="99" t="s">
        <v>28</v>
      </c>
      <c r="O71" s="99" t="s">
        <v>28</v>
      </c>
      <c r="P71" s="110"/>
      <c r="Q71" s="200"/>
      <c r="R71" s="198" t="s">
        <v>26</v>
      </c>
      <c r="S71" s="99" t="s">
        <v>26</v>
      </c>
      <c r="T71" s="99" t="s">
        <v>26</v>
      </c>
      <c r="U71" s="109" t="s">
        <v>26</v>
      </c>
      <c r="V71" s="99" t="s">
        <v>26</v>
      </c>
      <c r="W71" s="99"/>
      <c r="X71" s="99"/>
      <c r="Y71" s="201">
        <v>4</v>
      </c>
      <c r="Z71" s="201" t="s">
        <v>34</v>
      </c>
      <c r="AA71" s="201" t="s">
        <v>34</v>
      </c>
      <c r="AB71" s="201">
        <v>11.6666666666667</v>
      </c>
      <c r="AC71" s="201">
        <v>60.307692307692299</v>
      </c>
      <c r="AD71" s="201"/>
      <c r="AE71" s="202"/>
      <c r="AF71" s="203">
        <v>-42</v>
      </c>
      <c r="AG71" s="204">
        <v>-17.850000000000001</v>
      </c>
      <c r="AH71" s="114">
        <v>4.5999999999999996</v>
      </c>
      <c r="AI71" s="114">
        <v>7.5</v>
      </c>
      <c r="AJ71" s="114">
        <v>4.2068965517241299</v>
      </c>
      <c r="AK71" s="205"/>
      <c r="AL71" s="205"/>
      <c r="AM71" s="206" t="s">
        <v>27</v>
      </c>
      <c r="AN71" s="206" t="s">
        <v>27</v>
      </c>
      <c r="AO71" s="114" t="s">
        <v>9</v>
      </c>
      <c r="AP71" s="114" t="s">
        <v>35</v>
      </c>
      <c r="AQ71" s="114" t="s">
        <v>35</v>
      </c>
      <c r="AR71" s="114" t="s">
        <v>42</v>
      </c>
      <c r="AS71" s="207" t="s">
        <v>42</v>
      </c>
      <c r="AT71" s="208"/>
      <c r="AU71" s="209">
        <f t="shared" si="34"/>
        <v>1</v>
      </c>
      <c r="AV71" s="128">
        <f t="shared" si="20"/>
        <v>0</v>
      </c>
      <c r="AW71" s="210">
        <f t="shared" si="21"/>
        <v>1</v>
      </c>
      <c r="AX71" s="122">
        <f t="shared" si="22"/>
        <v>0</v>
      </c>
      <c r="AY71" s="123">
        <f t="shared" si="23"/>
        <v>0</v>
      </c>
      <c r="AZ71" s="123">
        <f t="shared" si="24"/>
        <v>0</v>
      </c>
      <c r="BA71" s="123">
        <f t="shared" si="25"/>
        <v>0</v>
      </c>
      <c r="BB71" s="123">
        <f t="shared" si="26"/>
        <v>0</v>
      </c>
      <c r="BC71" s="124">
        <f t="shared" si="27"/>
        <v>2</v>
      </c>
      <c r="BD71" s="211">
        <f t="shared" si="29"/>
        <v>0</v>
      </c>
      <c r="BE71" s="212">
        <f t="shared" ref="BE71:BE95" si="37">BD71/2</f>
        <v>0</v>
      </c>
      <c r="BF71" s="213">
        <f t="shared" si="35"/>
        <v>0</v>
      </c>
      <c r="BG71" s="122">
        <f t="shared" si="33"/>
        <v>7</v>
      </c>
      <c r="BH71" s="128">
        <f t="shared" si="30"/>
        <v>15</v>
      </c>
      <c r="BI71" s="20">
        <f t="shared" si="32"/>
        <v>184</v>
      </c>
      <c r="BJ71" s="129">
        <v>201.007234653072</v>
      </c>
      <c r="BK71" s="122">
        <f>COUNTIF($A71:AS71,"7ID/SUP")+COUNTIF($B71:AS71,"7SR")+COUNTIF($B71:$AQ71,"7PRO")+COUNTIF($B71:$AQ71,"7IN")+COUNTIF($B71:$AQ71,"7LIAT")+COUNTIF($B71:$AQ71,"7ID")++COUNTIF($B71:$AQ71,"7")</f>
        <v>4</v>
      </c>
      <c r="BL71" s="130">
        <f t="shared" si="36"/>
        <v>1</v>
      </c>
    </row>
    <row r="72" spans="2:64" ht="17" thickBot="1">
      <c r="B72" s="25" t="s">
        <v>76</v>
      </c>
      <c r="C72" s="131" t="s">
        <v>31</v>
      </c>
      <c r="D72" s="214" t="s">
        <v>35</v>
      </c>
      <c r="E72" s="215">
        <v>50</v>
      </c>
      <c r="F72" s="216">
        <v>4</v>
      </c>
      <c r="G72" s="217">
        <v>4</v>
      </c>
      <c r="H72" s="217">
        <v>4</v>
      </c>
      <c r="I72" s="218" t="s">
        <v>43</v>
      </c>
      <c r="J72" s="218"/>
      <c r="K72" s="30" t="s">
        <v>44</v>
      </c>
      <c r="L72" s="219">
        <v>4</v>
      </c>
      <c r="M72" s="219">
        <v>4</v>
      </c>
      <c r="N72" s="219">
        <v>4</v>
      </c>
      <c r="O72" s="219">
        <v>4</v>
      </c>
      <c r="P72" s="31"/>
      <c r="Q72" s="34"/>
      <c r="R72" s="220" t="s">
        <v>46</v>
      </c>
      <c r="S72" s="30" t="s">
        <v>35</v>
      </c>
      <c r="T72" s="30" t="s">
        <v>34</v>
      </c>
      <c r="U72" s="30" t="s">
        <v>34</v>
      </c>
      <c r="V72" s="30" t="s">
        <v>34</v>
      </c>
      <c r="W72" s="31"/>
      <c r="X72" s="28">
        <v>27</v>
      </c>
      <c r="Y72" s="31" t="s">
        <v>35</v>
      </c>
      <c r="Z72" s="31" t="s">
        <v>35</v>
      </c>
      <c r="AA72" s="31">
        <v>4</v>
      </c>
      <c r="AB72" s="31">
        <v>11.6666666666667</v>
      </c>
      <c r="AC72" s="31" t="s">
        <v>34</v>
      </c>
      <c r="AD72" s="31" t="s">
        <v>33</v>
      </c>
      <c r="AE72" s="34" t="s">
        <v>33</v>
      </c>
      <c r="AF72" s="39" t="s">
        <v>9</v>
      </c>
      <c r="AG72" s="41">
        <v>-22.45</v>
      </c>
      <c r="AH72" s="41">
        <v>4.9000000000000004</v>
      </c>
      <c r="AI72" s="41">
        <v>9</v>
      </c>
      <c r="AJ72" s="41">
        <v>4.4655172413793096</v>
      </c>
      <c r="AK72" s="41"/>
      <c r="AL72" s="41"/>
      <c r="AM72" s="41">
        <v>1</v>
      </c>
      <c r="AN72" s="41">
        <v>1</v>
      </c>
      <c r="AO72" s="41">
        <v>1</v>
      </c>
      <c r="AP72" s="221">
        <v>27</v>
      </c>
      <c r="AQ72" s="41" t="s">
        <v>35</v>
      </c>
      <c r="AR72" s="41"/>
      <c r="AS72" s="222" t="s">
        <v>34</v>
      </c>
      <c r="AT72" s="223"/>
      <c r="AU72" s="224">
        <f t="shared" si="34"/>
        <v>2</v>
      </c>
      <c r="AV72" s="54">
        <f t="shared" si="20"/>
        <v>1</v>
      </c>
      <c r="AW72" s="149">
        <f t="shared" si="21"/>
        <v>1</v>
      </c>
      <c r="AX72" s="48">
        <f t="shared" si="22"/>
        <v>1</v>
      </c>
      <c r="AY72" s="45">
        <f t="shared" si="23"/>
        <v>0</v>
      </c>
      <c r="AZ72" s="45">
        <f t="shared" si="24"/>
        <v>1</v>
      </c>
      <c r="BA72" s="45">
        <f t="shared" si="25"/>
        <v>2</v>
      </c>
      <c r="BB72" s="45">
        <f t="shared" si="26"/>
        <v>0</v>
      </c>
      <c r="BC72" s="49">
        <f t="shared" si="27"/>
        <v>1</v>
      </c>
      <c r="BD72" s="150">
        <f t="shared" si="29"/>
        <v>0</v>
      </c>
      <c r="BE72" s="151">
        <f t="shared" si="37"/>
        <v>0</v>
      </c>
      <c r="BF72" s="152">
        <f t="shared" si="35"/>
        <v>2</v>
      </c>
      <c r="BG72" s="53">
        <f t="shared" si="33"/>
        <v>22</v>
      </c>
      <c r="BH72" s="54">
        <f t="shared" si="30"/>
        <v>0</v>
      </c>
      <c r="BI72" s="54">
        <f t="shared" si="32"/>
        <v>192</v>
      </c>
      <c r="BJ72" s="55">
        <v>200.75741017735601</v>
      </c>
      <c r="BK72" s="53">
        <f>COUNTIF($A72:AS72,"7ID/SUP")+COUNTIF($B72:AS72,"7SR")+COUNTIF($B72:$AQ72,"7PRO")+COUNTIF($B72:$AQ72,"7IN")+COUNTIF($B72:$AQ72,"7LIAT")+COUNTIF($B72:$AQ72,"7ID")++COUNTIF($B72:$AQ72,"7")</f>
        <v>6</v>
      </c>
      <c r="BL72" s="55">
        <f t="shared" si="36"/>
        <v>12</v>
      </c>
    </row>
    <row r="73" spans="2:64" ht="17" thickBot="1">
      <c r="B73" s="56" t="s">
        <v>77</v>
      </c>
      <c r="C73" s="57" t="s">
        <v>31</v>
      </c>
      <c r="D73" s="153">
        <v>27</v>
      </c>
      <c r="E73" s="154">
        <v>73</v>
      </c>
      <c r="F73" s="154" t="s">
        <v>35</v>
      </c>
      <c r="G73" s="154" t="s">
        <v>35</v>
      </c>
      <c r="H73" s="154" t="s">
        <v>33</v>
      </c>
      <c r="I73" s="154" t="s">
        <v>34</v>
      </c>
      <c r="J73" s="154" t="s">
        <v>34</v>
      </c>
      <c r="K73" s="154" t="s">
        <v>34</v>
      </c>
      <c r="L73" s="171" t="s">
        <v>36</v>
      </c>
      <c r="M73" s="154" t="s">
        <v>33</v>
      </c>
      <c r="N73" s="154" t="s">
        <v>26</v>
      </c>
      <c r="O73" s="154" t="s">
        <v>26</v>
      </c>
      <c r="P73" s="171"/>
      <c r="Q73" s="172"/>
      <c r="R73" s="153" t="s">
        <v>26</v>
      </c>
      <c r="S73" s="225" t="s">
        <v>26</v>
      </c>
      <c r="T73" s="154" t="s">
        <v>26</v>
      </c>
      <c r="U73" s="154" t="s">
        <v>35</v>
      </c>
      <c r="V73" s="154" t="s">
        <v>36</v>
      </c>
      <c r="W73" s="171" t="s">
        <v>33</v>
      </c>
      <c r="X73" s="171"/>
      <c r="Y73" s="60" t="s">
        <v>33</v>
      </c>
      <c r="Z73" s="60" t="s">
        <v>34</v>
      </c>
      <c r="AA73" s="60" t="s">
        <v>33</v>
      </c>
      <c r="AB73" s="60" t="s">
        <v>34</v>
      </c>
      <c r="AC73" s="154" t="s">
        <v>26</v>
      </c>
      <c r="AD73" s="154"/>
      <c r="AE73" s="172"/>
      <c r="AF73" s="153" t="s">
        <v>26</v>
      </c>
      <c r="AG73" s="73" t="s">
        <v>36</v>
      </c>
      <c r="AH73" s="73" t="s">
        <v>36</v>
      </c>
      <c r="AI73" s="73" t="s">
        <v>36</v>
      </c>
      <c r="AJ73" s="73" t="s">
        <v>36</v>
      </c>
      <c r="AK73" s="164"/>
      <c r="AL73" s="164"/>
      <c r="AM73" s="73" t="s">
        <v>33</v>
      </c>
      <c r="AN73" s="73" t="s">
        <v>33</v>
      </c>
      <c r="AO73" s="175" t="s">
        <v>33</v>
      </c>
      <c r="AP73" s="73" t="s">
        <v>34</v>
      </c>
      <c r="AQ73" s="73" t="s">
        <v>36</v>
      </c>
      <c r="AR73" s="164"/>
      <c r="AS73" s="226"/>
      <c r="AT73" s="227" t="s">
        <v>38</v>
      </c>
      <c r="AU73" s="77">
        <f t="shared" si="34"/>
        <v>0</v>
      </c>
      <c r="AV73" s="46">
        <f t="shared" si="20"/>
        <v>0</v>
      </c>
      <c r="AW73" s="47">
        <f t="shared" si="21"/>
        <v>0</v>
      </c>
      <c r="AX73" s="48">
        <f t="shared" si="22"/>
        <v>2</v>
      </c>
      <c r="AY73" s="45">
        <f t="shared" si="23"/>
        <v>0</v>
      </c>
      <c r="AZ73" s="45">
        <f t="shared" si="24"/>
        <v>1</v>
      </c>
      <c r="BA73" s="45">
        <f t="shared" si="25"/>
        <v>0</v>
      </c>
      <c r="BB73" s="45">
        <f t="shared" si="26"/>
        <v>0</v>
      </c>
      <c r="BC73" s="49">
        <f t="shared" si="27"/>
        <v>0</v>
      </c>
      <c r="BD73" s="50">
        <f t="shared" si="29"/>
        <v>0</v>
      </c>
      <c r="BE73" s="157">
        <f t="shared" si="37"/>
        <v>0</v>
      </c>
      <c r="BF73" s="158">
        <f t="shared" si="35"/>
        <v>1</v>
      </c>
      <c r="BG73" s="48">
        <f t="shared" si="33"/>
        <v>22</v>
      </c>
      <c r="BH73" s="46">
        <f t="shared" si="30"/>
        <v>7</v>
      </c>
      <c r="BI73" s="79">
        <f t="shared" si="32"/>
        <v>232</v>
      </c>
      <c r="BJ73" s="80">
        <v>200.50758570163899</v>
      </c>
      <c r="BK73" s="48">
        <f>COUNTIF($A73:AS73,"7ID/SUP")+COUNTIF($B73:AS73,"7SR")+COUNTIF($B73:$AQ73,"7PRO")+COUNTIF($B73:$AQ73,"7IN")+COUNTIF($B73:$AQ73,"7LIAT")+COUNTIF($B73:$AQ73,"7ID")++COUNTIF($B73:$AQ73,"7")</f>
        <v>21</v>
      </c>
      <c r="BL73" s="81">
        <f t="shared" si="36"/>
        <v>0</v>
      </c>
    </row>
    <row r="74" spans="2:64" ht="17" thickBot="1">
      <c r="B74" s="25" t="s">
        <v>78</v>
      </c>
      <c r="C74" s="57" t="s">
        <v>31</v>
      </c>
      <c r="D74" s="179" t="s">
        <v>34</v>
      </c>
      <c r="E74" s="181" t="s">
        <v>34</v>
      </c>
      <c r="F74" s="59" t="s">
        <v>34</v>
      </c>
      <c r="G74" s="59" t="s">
        <v>33</v>
      </c>
      <c r="H74" s="59" t="s">
        <v>34</v>
      </c>
      <c r="I74" s="60"/>
      <c r="J74" s="60"/>
      <c r="K74" s="60">
        <v>4</v>
      </c>
      <c r="L74" s="60">
        <v>4</v>
      </c>
      <c r="M74" s="60" t="s">
        <v>35</v>
      </c>
      <c r="N74" s="60">
        <v>4</v>
      </c>
      <c r="O74" s="60">
        <v>4</v>
      </c>
      <c r="P74" s="59" t="s">
        <v>49</v>
      </c>
      <c r="Q74" s="155"/>
      <c r="R74" s="82" t="s">
        <v>49</v>
      </c>
      <c r="S74" s="91">
        <v>53</v>
      </c>
      <c r="T74" s="191">
        <v>1</v>
      </c>
      <c r="U74" s="186">
        <v>1</v>
      </c>
      <c r="V74" s="186">
        <v>1</v>
      </c>
      <c r="W74" s="60"/>
      <c r="X74" s="60"/>
      <c r="Y74" s="60">
        <v>-2</v>
      </c>
      <c r="Z74" s="60" t="s">
        <v>35</v>
      </c>
      <c r="AA74" s="60" t="s">
        <v>35</v>
      </c>
      <c r="AB74" s="186">
        <v>1</v>
      </c>
      <c r="AC74" s="186">
        <v>5.9</v>
      </c>
      <c r="AD74" s="60" t="s">
        <v>34</v>
      </c>
      <c r="AE74" s="155" t="s">
        <v>34</v>
      </c>
      <c r="AF74" s="92" t="s">
        <v>34</v>
      </c>
      <c r="AG74" s="73" t="s">
        <v>35</v>
      </c>
      <c r="AH74" s="73" t="s">
        <v>34</v>
      </c>
      <c r="AI74" s="73" t="s">
        <v>34</v>
      </c>
      <c r="AJ74" s="73" t="s">
        <v>35</v>
      </c>
      <c r="AK74" s="73" t="s">
        <v>50</v>
      </c>
      <c r="AL74" s="73" t="s">
        <v>50</v>
      </c>
      <c r="AM74" s="73">
        <v>7</v>
      </c>
      <c r="AN74" s="73">
        <v>0</v>
      </c>
      <c r="AO74" s="73">
        <v>4</v>
      </c>
      <c r="AP74" s="73" t="s">
        <v>35</v>
      </c>
      <c r="AQ74" s="73">
        <v>27</v>
      </c>
      <c r="AR74" s="164">
        <v>27</v>
      </c>
      <c r="AS74" s="228"/>
      <c r="AT74" s="76"/>
      <c r="AU74" s="77">
        <f t="shared" si="34"/>
        <v>0</v>
      </c>
      <c r="AV74" s="46">
        <f t="shared" si="20"/>
        <v>0</v>
      </c>
      <c r="AW74" s="47">
        <f t="shared" si="21"/>
        <v>0</v>
      </c>
      <c r="AX74" s="48">
        <f t="shared" si="22"/>
        <v>0</v>
      </c>
      <c r="AY74" s="45">
        <f t="shared" si="23"/>
        <v>1</v>
      </c>
      <c r="AZ74" s="45">
        <f t="shared" si="24"/>
        <v>0</v>
      </c>
      <c r="BA74" s="45">
        <f t="shared" si="25"/>
        <v>2</v>
      </c>
      <c r="BB74" s="45">
        <f t="shared" si="26"/>
        <v>2</v>
      </c>
      <c r="BC74" s="49">
        <f t="shared" si="27"/>
        <v>1</v>
      </c>
      <c r="BD74" s="50">
        <f t="shared" si="29"/>
        <v>0</v>
      </c>
      <c r="BE74" s="157">
        <f t="shared" si="37"/>
        <v>0</v>
      </c>
      <c r="BF74" s="158">
        <f t="shared" si="35"/>
        <v>1</v>
      </c>
      <c r="BG74" s="48">
        <f t="shared" si="33"/>
        <v>26</v>
      </c>
      <c r="BH74" s="46">
        <f t="shared" si="30"/>
        <v>0</v>
      </c>
      <c r="BI74" s="79">
        <f t="shared" si="32"/>
        <v>208</v>
      </c>
      <c r="BJ74" s="80">
        <v>200.25776122592299</v>
      </c>
      <c r="BK74" s="48">
        <f>COUNTIF($A74:AS74,"7ID/SUP")+COUNTIF($B74:AS74,"7SR")+COUNTIF($B74:$AQ74,"7PRO")+COUNTIF($B74:$AQ74,"7IN")+COUNTIF($B74:$AQ74,"7LIAT")+COUNTIF($B74:$AQ74,"7ID")++COUNTIF($B74:$AQ74,"7")</f>
        <v>11</v>
      </c>
      <c r="BL74" s="81">
        <f t="shared" si="36"/>
        <v>13</v>
      </c>
    </row>
    <row r="75" spans="2:64" ht="17" thickBot="1">
      <c r="B75" s="56" t="s">
        <v>79</v>
      </c>
      <c r="C75" s="57" t="s">
        <v>31</v>
      </c>
      <c r="D75" s="229" t="s">
        <v>44</v>
      </c>
      <c r="E75" s="181">
        <v>1</v>
      </c>
      <c r="F75" s="59">
        <v>4</v>
      </c>
      <c r="G75" s="186">
        <v>4</v>
      </c>
      <c r="H75" s="230">
        <v>4</v>
      </c>
      <c r="I75" s="60"/>
      <c r="J75" s="60"/>
      <c r="K75" s="59" t="s">
        <v>33</v>
      </c>
      <c r="L75" s="59" t="s">
        <v>33</v>
      </c>
      <c r="M75" s="60" t="s">
        <v>34</v>
      </c>
      <c r="N75" s="60" t="s">
        <v>34</v>
      </c>
      <c r="O75" s="60" t="s">
        <v>34</v>
      </c>
      <c r="P75" s="60"/>
      <c r="Q75" s="155"/>
      <c r="R75" s="82" t="s">
        <v>51</v>
      </c>
      <c r="S75" s="90">
        <v>79</v>
      </c>
      <c r="T75" s="60" t="s">
        <v>35</v>
      </c>
      <c r="U75" s="60" t="s">
        <v>35</v>
      </c>
      <c r="V75" s="93">
        <v>1</v>
      </c>
      <c r="W75" s="186" t="s">
        <v>49</v>
      </c>
      <c r="X75" s="186" t="s">
        <v>49</v>
      </c>
      <c r="Y75" s="60">
        <v>-5</v>
      </c>
      <c r="Z75" s="60">
        <v>1</v>
      </c>
      <c r="AA75" s="60" t="s">
        <v>35</v>
      </c>
      <c r="AB75" s="60">
        <v>0.7</v>
      </c>
      <c r="AC75" s="60">
        <v>5.6</v>
      </c>
      <c r="AD75" s="60" t="s">
        <v>49</v>
      </c>
      <c r="AE75" s="155"/>
      <c r="AF75" s="92">
        <v>3.3058823529411798</v>
      </c>
      <c r="AG75" s="73" t="s">
        <v>34</v>
      </c>
      <c r="AH75" s="73" t="s">
        <v>34</v>
      </c>
      <c r="AI75" s="73" t="s">
        <v>34</v>
      </c>
      <c r="AJ75" s="73" t="s">
        <v>34</v>
      </c>
      <c r="AK75" s="73"/>
      <c r="AL75" s="73"/>
      <c r="AM75" s="73">
        <v>10</v>
      </c>
      <c r="AN75" s="73">
        <v>-1.5</v>
      </c>
      <c r="AO75" s="231" t="s">
        <v>35</v>
      </c>
      <c r="AP75" s="73" t="s">
        <v>35</v>
      </c>
      <c r="AQ75" s="73" t="s">
        <v>9</v>
      </c>
      <c r="AR75" s="73" t="s">
        <v>34</v>
      </c>
      <c r="AS75" s="232">
        <v>28</v>
      </c>
      <c r="AT75" s="76" t="s">
        <v>52</v>
      </c>
      <c r="AU75" s="77">
        <f t="shared" si="34"/>
        <v>2</v>
      </c>
      <c r="AV75" s="46">
        <f t="shared" si="20"/>
        <v>1</v>
      </c>
      <c r="AW75" s="47">
        <f t="shared" si="21"/>
        <v>1</v>
      </c>
      <c r="AX75" s="48">
        <f t="shared" si="22"/>
        <v>0</v>
      </c>
      <c r="AY75" s="45">
        <f t="shared" si="23"/>
        <v>0</v>
      </c>
      <c r="AZ75" s="45">
        <f t="shared" si="24"/>
        <v>2</v>
      </c>
      <c r="BA75" s="45">
        <f t="shared" si="25"/>
        <v>1</v>
      </c>
      <c r="BB75" s="45">
        <f t="shared" si="26"/>
        <v>0</v>
      </c>
      <c r="BC75" s="49">
        <f t="shared" si="27"/>
        <v>2</v>
      </c>
      <c r="BD75" s="50">
        <f t="shared" si="29"/>
        <v>0</v>
      </c>
      <c r="BE75" s="157">
        <f t="shared" si="37"/>
        <v>0</v>
      </c>
      <c r="BF75" s="158">
        <f t="shared" si="35"/>
        <v>0</v>
      </c>
      <c r="BG75" s="48">
        <f t="shared" si="33"/>
        <v>20</v>
      </c>
      <c r="BH75" s="46">
        <f t="shared" si="30"/>
        <v>0</v>
      </c>
      <c r="BI75" s="79">
        <f t="shared" si="32"/>
        <v>176</v>
      </c>
      <c r="BJ75" s="80">
        <v>200.007936750206</v>
      </c>
      <c r="BK75" s="48">
        <f>COUNTIF($A75:AS75,"7ID/SUP")+COUNTIF($B75:AS75,"7SR")+COUNTIF($B75:$AQ75,"7PRO")+COUNTIF($B75:$AQ75,"7IN")+COUNTIF($B75:$AQ75,"7LIAT")+COUNTIF($B75:$AQ75,"7ID")++COUNTIF($B75:$AQ75,"7")</f>
        <v>9</v>
      </c>
      <c r="BL75" s="81">
        <f t="shared" si="36"/>
        <v>9</v>
      </c>
    </row>
    <row r="76" spans="2:64" ht="17" thickBot="1">
      <c r="B76" s="25" t="s">
        <v>80</v>
      </c>
      <c r="C76" s="57" t="s">
        <v>31</v>
      </c>
      <c r="D76" s="58" t="s">
        <v>34</v>
      </c>
      <c r="E76" s="59" t="s">
        <v>33</v>
      </c>
      <c r="F76" s="59" t="s">
        <v>33</v>
      </c>
      <c r="G76" s="59" t="s">
        <v>34</v>
      </c>
      <c r="H76" s="59" t="s">
        <v>34</v>
      </c>
      <c r="I76" s="59"/>
      <c r="J76" s="59"/>
      <c r="K76" s="180" t="s">
        <v>35</v>
      </c>
      <c r="L76" s="180" t="s">
        <v>44</v>
      </c>
      <c r="M76" s="59">
        <v>4</v>
      </c>
      <c r="N76" s="59">
        <v>32.076923076923102</v>
      </c>
      <c r="O76" s="59">
        <v>5.19055944055944</v>
      </c>
      <c r="P76" s="70"/>
      <c r="Q76" s="67" t="s">
        <v>50</v>
      </c>
      <c r="R76" s="233">
        <v>28</v>
      </c>
      <c r="S76" s="70" t="s">
        <v>35</v>
      </c>
      <c r="T76" s="70" t="s">
        <v>35</v>
      </c>
      <c r="U76" s="60">
        <v>5</v>
      </c>
      <c r="V76" s="60" t="s">
        <v>33</v>
      </c>
      <c r="W76" s="60" t="s">
        <v>34</v>
      </c>
      <c r="X76" s="60" t="s">
        <v>34</v>
      </c>
      <c r="Y76" s="60" t="s">
        <v>34</v>
      </c>
      <c r="Z76" s="70" t="s">
        <v>9</v>
      </c>
      <c r="AA76" s="60">
        <v>21.021897810218999</v>
      </c>
      <c r="AB76" s="60">
        <v>0.4</v>
      </c>
      <c r="AC76" s="234">
        <v>5.3</v>
      </c>
      <c r="AD76" s="70"/>
      <c r="AE76" s="67"/>
      <c r="AF76" s="92">
        <v>2.8882352941176501</v>
      </c>
      <c r="AG76" s="73">
        <v>35.6666666666667</v>
      </c>
      <c r="AH76" s="73">
        <v>7</v>
      </c>
      <c r="AI76" s="73">
        <v>22.7209302325581</v>
      </c>
      <c r="AJ76" s="73">
        <v>1</v>
      </c>
      <c r="AK76" s="73"/>
      <c r="AL76" s="73"/>
      <c r="AM76" s="73" t="s">
        <v>35</v>
      </c>
      <c r="AN76" s="73">
        <v>-3</v>
      </c>
      <c r="AO76" s="73">
        <v>4</v>
      </c>
      <c r="AP76" s="73">
        <v>4</v>
      </c>
      <c r="AQ76" s="73">
        <v>4</v>
      </c>
      <c r="AR76" s="235"/>
      <c r="AS76" s="226" t="s">
        <v>49</v>
      </c>
      <c r="AT76" s="76"/>
      <c r="AU76" s="77">
        <f t="shared" si="34"/>
        <v>2</v>
      </c>
      <c r="AV76" s="46">
        <f t="shared" si="20"/>
        <v>1</v>
      </c>
      <c r="AW76" s="47">
        <f t="shared" si="21"/>
        <v>1</v>
      </c>
      <c r="AX76" s="48">
        <f t="shared" si="22"/>
        <v>0</v>
      </c>
      <c r="AY76" s="45">
        <f t="shared" si="23"/>
        <v>1</v>
      </c>
      <c r="AZ76" s="45">
        <f t="shared" si="24"/>
        <v>2</v>
      </c>
      <c r="BA76" s="45">
        <f t="shared" si="25"/>
        <v>0</v>
      </c>
      <c r="BB76" s="45">
        <f t="shared" si="26"/>
        <v>0</v>
      </c>
      <c r="BC76" s="49">
        <f t="shared" si="27"/>
        <v>1</v>
      </c>
      <c r="BD76" s="50">
        <f t="shared" si="29"/>
        <v>0</v>
      </c>
      <c r="BE76" s="157">
        <f t="shared" si="37"/>
        <v>0</v>
      </c>
      <c r="BF76" s="158">
        <f t="shared" si="35"/>
        <v>1</v>
      </c>
      <c r="BG76" s="48">
        <f t="shared" si="33"/>
        <v>18</v>
      </c>
      <c r="BH76" s="46">
        <f t="shared" si="30"/>
        <v>0</v>
      </c>
      <c r="BI76" s="79">
        <f t="shared" si="32"/>
        <v>160</v>
      </c>
      <c r="BJ76" s="80">
        <v>199.75811227448901</v>
      </c>
      <c r="BK76" s="48">
        <f>COUNTIF($A76:AS76,"7ID/SUP")+COUNTIF($B76:AS76,"7SR")+COUNTIF($B76:$AQ76,"7PRO")+COUNTIF($B76:$AQ76,"7IN")+COUNTIF($B76:$AQ76,"7LIAT")+COUNTIF($B76:$AQ76,"7ID")++COUNTIF($B76:$AQ76,"7")</f>
        <v>10</v>
      </c>
      <c r="BL76" s="81">
        <f t="shared" si="36"/>
        <v>6</v>
      </c>
    </row>
    <row r="77" spans="2:64" ht="17" thickBot="1">
      <c r="B77" s="56" t="s">
        <v>81</v>
      </c>
      <c r="C77" s="57" t="s">
        <v>31</v>
      </c>
      <c r="D77" s="58">
        <v>4.7741935483870899</v>
      </c>
      <c r="E77" s="59" t="s">
        <v>35</v>
      </c>
      <c r="F77" s="236" t="s">
        <v>35</v>
      </c>
      <c r="G77" s="60">
        <v>1.04109589041096</v>
      </c>
      <c r="H77" s="59">
        <v>2.2888888888888901</v>
      </c>
      <c r="I77" s="90">
        <v>27</v>
      </c>
      <c r="J77" s="90">
        <v>27</v>
      </c>
      <c r="K77" s="59" t="s">
        <v>35</v>
      </c>
      <c r="L77" s="59" t="s">
        <v>44</v>
      </c>
      <c r="M77" s="59">
        <v>4</v>
      </c>
      <c r="N77" s="186">
        <v>38.5</v>
      </c>
      <c r="O77" s="186">
        <v>4.7657342657342703</v>
      </c>
      <c r="P77" s="60"/>
      <c r="Q77" s="155" t="s">
        <v>49</v>
      </c>
      <c r="R77" s="82" t="s">
        <v>46</v>
      </c>
      <c r="S77" s="60" t="s">
        <v>9</v>
      </c>
      <c r="T77" s="60" t="s">
        <v>34</v>
      </c>
      <c r="U77" s="60" t="s">
        <v>34</v>
      </c>
      <c r="V77" s="60" t="s">
        <v>34</v>
      </c>
      <c r="W77" s="60"/>
      <c r="X77" s="60"/>
      <c r="Y77" s="186">
        <v>3.1666666666666599</v>
      </c>
      <c r="Z77" s="186">
        <v>39</v>
      </c>
      <c r="AA77" s="186">
        <v>22.656934306569401</v>
      </c>
      <c r="AB77" s="60">
        <v>0.1</v>
      </c>
      <c r="AC77" s="60">
        <v>5</v>
      </c>
      <c r="AD77" s="60"/>
      <c r="AE77" s="155"/>
      <c r="AF77" s="92">
        <v>2.47058823529412</v>
      </c>
      <c r="AG77" s="73">
        <v>48.6666666666667</v>
      </c>
      <c r="AH77" s="73">
        <v>10</v>
      </c>
      <c r="AI77" s="73">
        <v>25.418604651162799</v>
      </c>
      <c r="AJ77" s="73" t="s">
        <v>35</v>
      </c>
      <c r="AK77" s="73" t="s">
        <v>49</v>
      </c>
      <c r="AL77" s="73"/>
      <c r="AM77" s="73" t="s">
        <v>34</v>
      </c>
      <c r="AN77" s="73" t="s">
        <v>34</v>
      </c>
      <c r="AO77" s="73" t="s">
        <v>34</v>
      </c>
      <c r="AP77" s="73" t="s">
        <v>34</v>
      </c>
      <c r="AQ77" s="73" t="s">
        <v>34</v>
      </c>
      <c r="AR77" s="73"/>
      <c r="AS77" s="226"/>
      <c r="AT77" s="76"/>
      <c r="AU77" s="77">
        <f t="shared" si="34"/>
        <v>2</v>
      </c>
      <c r="AV77" s="46">
        <f t="shared" si="20"/>
        <v>1</v>
      </c>
      <c r="AW77" s="47">
        <f t="shared" si="21"/>
        <v>1</v>
      </c>
      <c r="AX77" s="48">
        <f t="shared" si="22"/>
        <v>2</v>
      </c>
      <c r="AY77" s="45">
        <f t="shared" si="23"/>
        <v>1</v>
      </c>
      <c r="AZ77" s="45">
        <f t="shared" si="24"/>
        <v>0</v>
      </c>
      <c r="BA77" s="45">
        <f t="shared" si="25"/>
        <v>0</v>
      </c>
      <c r="BB77" s="45">
        <f t="shared" si="26"/>
        <v>1</v>
      </c>
      <c r="BC77" s="49">
        <f t="shared" si="27"/>
        <v>0</v>
      </c>
      <c r="BD77" s="50">
        <f t="shared" si="29"/>
        <v>0</v>
      </c>
      <c r="BE77" s="157">
        <f t="shared" si="37"/>
        <v>0</v>
      </c>
      <c r="BF77" s="158">
        <f t="shared" si="35"/>
        <v>2</v>
      </c>
      <c r="BG77" s="48">
        <f t="shared" si="33"/>
        <v>14</v>
      </c>
      <c r="BH77" s="46">
        <f t="shared" si="30"/>
        <v>0</v>
      </c>
      <c r="BI77" s="79">
        <f t="shared" si="32"/>
        <v>128</v>
      </c>
      <c r="BJ77" s="80">
        <v>199.50828779877301</v>
      </c>
      <c r="BK77" s="48">
        <f>COUNTIF($A77:AS77,"7ID/SUP")+COUNTIF($B77:AS77,"7SR")+COUNTIF($B77:$AQ77,"7PRO")+COUNTIF($B77:$AQ77,"7IN")+COUNTIF($B77:$AQ77,"7LIAT")+COUNTIF($B77:$AQ77,"7ID")++COUNTIF($B77:$AQ77,"7")</f>
        <v>8</v>
      </c>
      <c r="BL77" s="81">
        <f t="shared" si="36"/>
        <v>3</v>
      </c>
    </row>
    <row r="78" spans="2:64" ht="17" thickBot="1">
      <c r="B78" s="25" t="s">
        <v>82</v>
      </c>
      <c r="C78" s="57" t="s">
        <v>31</v>
      </c>
      <c r="D78" s="58">
        <v>5.3064516129032198</v>
      </c>
      <c r="E78" s="59">
        <v>16.235294117647001</v>
      </c>
      <c r="F78" s="59">
        <v>4</v>
      </c>
      <c r="G78" s="59">
        <v>0.8972602739726</v>
      </c>
      <c r="H78" s="59">
        <v>2.06666666666667</v>
      </c>
      <c r="I78" s="59"/>
      <c r="J78" s="59"/>
      <c r="K78" s="59">
        <v>4</v>
      </c>
      <c r="L78" s="59"/>
      <c r="M78" s="59">
        <v>4</v>
      </c>
      <c r="N78" s="59">
        <v>44.923076923076998</v>
      </c>
      <c r="O78" s="59">
        <v>4.3409090909090899</v>
      </c>
      <c r="P78" s="59"/>
      <c r="Q78" s="237"/>
      <c r="R78" s="82"/>
      <c r="S78" s="60"/>
      <c r="T78" s="60"/>
      <c r="U78" s="60" t="s">
        <v>33</v>
      </c>
      <c r="V78" s="60"/>
      <c r="W78" s="60" t="s">
        <v>42</v>
      </c>
      <c r="X78" s="60" t="s">
        <v>42</v>
      </c>
      <c r="Y78" s="60">
        <v>3.3</v>
      </c>
      <c r="Z78" s="60"/>
      <c r="AA78" s="60">
        <v>24.2919708029197</v>
      </c>
      <c r="AB78" s="60"/>
      <c r="AC78" s="60">
        <v>4.7</v>
      </c>
      <c r="AD78" s="60"/>
      <c r="AE78" s="155"/>
      <c r="AF78" s="238">
        <v>2.0529411764705898</v>
      </c>
      <c r="AG78" s="72">
        <v>61.6666666666667</v>
      </c>
      <c r="AH78" s="73"/>
      <c r="AI78" s="73">
        <v>28.116279069767401</v>
      </c>
      <c r="AJ78" s="73"/>
      <c r="AK78" s="73"/>
      <c r="AL78" s="73" t="s">
        <v>49</v>
      </c>
      <c r="AM78" s="73" t="s">
        <v>35</v>
      </c>
      <c r="AN78" s="73" t="s">
        <v>35</v>
      </c>
      <c r="AO78" s="73">
        <v>29.088235294117599</v>
      </c>
      <c r="AP78" s="73">
        <v>4.1500000000000004</v>
      </c>
      <c r="AQ78" s="73"/>
      <c r="AR78" s="73"/>
      <c r="AS78" s="226"/>
      <c r="AT78" s="76"/>
      <c r="AU78" s="77">
        <f t="shared" si="34"/>
        <v>0</v>
      </c>
      <c r="AV78" s="46">
        <f t="shared" si="20"/>
        <v>0</v>
      </c>
      <c r="AW78" s="47">
        <f t="shared" si="21"/>
        <v>0</v>
      </c>
      <c r="AX78" s="48">
        <f t="shared" si="22"/>
        <v>0</v>
      </c>
      <c r="AY78" s="45">
        <f t="shared" si="23"/>
        <v>0</v>
      </c>
      <c r="AZ78" s="45">
        <f t="shared" si="24"/>
        <v>2</v>
      </c>
      <c r="BA78" s="45">
        <f t="shared" si="25"/>
        <v>0</v>
      </c>
      <c r="BB78" s="45">
        <f t="shared" si="26"/>
        <v>1</v>
      </c>
      <c r="BC78" s="49">
        <f t="shared" si="27"/>
        <v>0</v>
      </c>
      <c r="BD78" s="50">
        <f t="shared" si="29"/>
        <v>0</v>
      </c>
      <c r="BE78" s="157">
        <f t="shared" si="37"/>
        <v>0</v>
      </c>
      <c r="BF78" s="158">
        <f t="shared" si="35"/>
        <v>0</v>
      </c>
      <c r="BG78" s="48">
        <f t="shared" si="33"/>
        <v>7</v>
      </c>
      <c r="BH78" s="46">
        <f t="shared" si="30"/>
        <v>0</v>
      </c>
      <c r="BI78" s="79">
        <f t="shared" si="32"/>
        <v>56</v>
      </c>
      <c r="BJ78" s="80">
        <v>199.25846332305599</v>
      </c>
      <c r="BK78" s="48">
        <f>COUNTIF($A78:AS78,"7ID/SUP")+COUNTIF($B78:AS78,"7SR")+COUNTIF($B78:$AQ78,"7PRO")+COUNTIF($B78:$AQ78,"7IN")+COUNTIF($B78:$AQ78,"7LIAT")+COUNTIF($B78:$AQ78,"7ID")++COUNTIF($B78:$AQ78,"7")</f>
        <v>1</v>
      </c>
      <c r="BL78" s="81">
        <f t="shared" si="36"/>
        <v>6</v>
      </c>
    </row>
    <row r="79" spans="2:64" ht="17" thickBot="1">
      <c r="B79" s="56" t="s">
        <v>83</v>
      </c>
      <c r="C79" s="57" t="s">
        <v>31</v>
      </c>
      <c r="D79" s="153">
        <v>5.8387096774193497</v>
      </c>
      <c r="E79" s="60">
        <v>18.588235294117599</v>
      </c>
      <c r="F79" s="60">
        <v>4</v>
      </c>
      <c r="G79" s="60">
        <v>0.75342465753425003</v>
      </c>
      <c r="H79" s="60">
        <v>1.8444444444444399</v>
      </c>
      <c r="I79" s="60"/>
      <c r="J79" s="60"/>
      <c r="K79" s="60" t="s">
        <v>26</v>
      </c>
      <c r="L79" s="239" t="s">
        <v>26</v>
      </c>
      <c r="M79" s="93"/>
      <c r="N79" s="93">
        <v>51.346153846153904</v>
      </c>
      <c r="O79" s="93">
        <v>3.9160839160839198</v>
      </c>
      <c r="P79" s="93"/>
      <c r="Q79" s="155"/>
      <c r="R79" s="82" t="s">
        <v>26</v>
      </c>
      <c r="S79" s="239" t="s">
        <v>26</v>
      </c>
      <c r="T79" s="93"/>
      <c r="U79" s="93"/>
      <c r="V79" s="93"/>
      <c r="W79" s="93"/>
      <c r="X79" s="60"/>
      <c r="Y79" s="60">
        <v>3.43333333333333</v>
      </c>
      <c r="Z79" s="60"/>
      <c r="AA79" s="60">
        <v>25.927007299270102</v>
      </c>
      <c r="AB79" s="60"/>
      <c r="AC79" s="60"/>
      <c r="AD79" s="186" t="s">
        <v>42</v>
      </c>
      <c r="AE79" s="187" t="s">
        <v>42</v>
      </c>
      <c r="AF79" s="92">
        <v>1.6352941176470599</v>
      </c>
      <c r="AG79" s="73" t="s">
        <v>35</v>
      </c>
      <c r="AH79" s="73" t="s">
        <v>35</v>
      </c>
      <c r="AI79" s="73">
        <v>30.8139534883721</v>
      </c>
      <c r="AJ79" s="73"/>
      <c r="AK79" s="72">
        <v>27</v>
      </c>
      <c r="AL79" s="72">
        <v>27</v>
      </c>
      <c r="AM79" s="73"/>
      <c r="AN79" s="73"/>
      <c r="AO79" s="73">
        <v>33.470588235294102</v>
      </c>
      <c r="AP79" s="73">
        <v>4.33</v>
      </c>
      <c r="AQ79" s="73"/>
      <c r="AR79" s="73"/>
      <c r="AS79" s="226"/>
      <c r="AT79" s="76"/>
      <c r="AU79" s="77">
        <f t="shared" si="34"/>
        <v>0</v>
      </c>
      <c r="AV79" s="46">
        <f t="shared" si="20"/>
        <v>0</v>
      </c>
      <c r="AW79" s="47">
        <f t="shared" si="21"/>
        <v>0</v>
      </c>
      <c r="AX79" s="48">
        <f t="shared" si="22"/>
        <v>0</v>
      </c>
      <c r="AY79" s="45">
        <f t="shared" si="23"/>
        <v>0</v>
      </c>
      <c r="AZ79" s="45">
        <f t="shared" si="24"/>
        <v>0</v>
      </c>
      <c r="BA79" s="45">
        <f t="shared" si="25"/>
        <v>2</v>
      </c>
      <c r="BB79" s="45">
        <f t="shared" si="26"/>
        <v>2</v>
      </c>
      <c r="BC79" s="49">
        <f t="shared" si="27"/>
        <v>0</v>
      </c>
      <c r="BD79" s="50">
        <f t="shared" si="29"/>
        <v>0</v>
      </c>
      <c r="BE79" s="157">
        <f t="shared" si="37"/>
        <v>0</v>
      </c>
      <c r="BF79" s="158">
        <f t="shared" si="35"/>
        <v>2</v>
      </c>
      <c r="BG79" s="48">
        <f t="shared" si="33"/>
        <v>5</v>
      </c>
      <c r="BH79" s="46">
        <f t="shared" si="30"/>
        <v>4</v>
      </c>
      <c r="BI79" s="79">
        <f t="shared" si="32"/>
        <v>72</v>
      </c>
      <c r="BJ79" s="80">
        <v>199.00863884733999</v>
      </c>
      <c r="BK79" s="48">
        <f>COUNTIF($A79:AS79,"7ID/SUP")+COUNTIF($B79:AS79,"7SR")+COUNTIF($B79:$AQ79,"7PRO")+COUNTIF($B79:$AQ79,"7IN")+COUNTIF($B79:$AQ79,"7LIAT")+COUNTIF($B79:$AQ79,"7ID")++COUNTIF($B79:$AQ79,"7")</f>
        <v>0</v>
      </c>
      <c r="BL79" s="81">
        <f t="shared" si="36"/>
        <v>3</v>
      </c>
    </row>
    <row r="80" spans="2:64" ht="17" thickBot="1">
      <c r="B80" s="25" t="s">
        <v>84</v>
      </c>
      <c r="C80" s="57" t="s">
        <v>31</v>
      </c>
      <c r="D80" s="58">
        <v>6.3709677419354804</v>
      </c>
      <c r="E80" s="60">
        <v>20.9411764705882</v>
      </c>
      <c r="F80" s="60"/>
      <c r="G80" s="60">
        <v>0.60958904109588996</v>
      </c>
      <c r="H80" s="60">
        <v>1.62222222222222</v>
      </c>
      <c r="I80" s="191"/>
      <c r="J80" s="186" t="s">
        <v>43</v>
      </c>
      <c r="K80" s="59"/>
      <c r="L80" s="59"/>
      <c r="M80" s="180"/>
      <c r="N80" s="60">
        <v>57.769230769230802</v>
      </c>
      <c r="O80" s="60">
        <v>3.4912587412587399</v>
      </c>
      <c r="P80" s="60"/>
      <c r="Q80" s="155"/>
      <c r="R80" s="82"/>
      <c r="S80" s="60"/>
      <c r="T80" s="60"/>
      <c r="U80" s="60">
        <v>13.0833333333333</v>
      </c>
      <c r="V80" s="60">
        <v>12.9268292682927</v>
      </c>
      <c r="W80" s="93"/>
      <c r="X80" s="60"/>
      <c r="Y80" s="59">
        <v>3.5666666666666602</v>
      </c>
      <c r="Z80" s="181"/>
      <c r="AA80" s="181">
        <v>27.5620437956205</v>
      </c>
      <c r="AB80" s="61" t="s">
        <v>26</v>
      </c>
      <c r="AC80" s="61" t="s">
        <v>26</v>
      </c>
      <c r="AD80" s="181"/>
      <c r="AE80" s="183"/>
      <c r="AF80" s="92">
        <v>1.21764705882353</v>
      </c>
      <c r="AG80" s="73"/>
      <c r="AH80" s="73"/>
      <c r="AI80" s="73">
        <v>33.511627906976699</v>
      </c>
      <c r="AJ80" s="73"/>
      <c r="AK80" s="164" t="s">
        <v>48</v>
      </c>
      <c r="AL80" s="164" t="s">
        <v>48</v>
      </c>
      <c r="AM80" s="73"/>
      <c r="AN80" s="73"/>
      <c r="AO80" s="73">
        <v>37.852941176470601</v>
      </c>
      <c r="AP80" s="73">
        <v>4.51</v>
      </c>
      <c r="AQ80" s="164"/>
      <c r="AR80" s="165" t="s">
        <v>49</v>
      </c>
      <c r="AS80" s="240" t="s">
        <v>50</v>
      </c>
      <c r="AT80" s="76"/>
      <c r="AU80" s="77">
        <f t="shared" si="34"/>
        <v>0</v>
      </c>
      <c r="AV80" s="46">
        <f t="shared" si="20"/>
        <v>0</v>
      </c>
      <c r="AW80" s="47">
        <f t="shared" si="21"/>
        <v>0</v>
      </c>
      <c r="AX80" s="48">
        <f t="shared" si="22"/>
        <v>1</v>
      </c>
      <c r="AY80" s="45">
        <f t="shared" si="23"/>
        <v>0</v>
      </c>
      <c r="AZ80" s="45">
        <f t="shared" si="24"/>
        <v>0</v>
      </c>
      <c r="BA80" s="45">
        <f t="shared" si="25"/>
        <v>0</v>
      </c>
      <c r="BB80" s="45">
        <f t="shared" si="26"/>
        <v>2</v>
      </c>
      <c r="BC80" s="49">
        <f t="shared" si="27"/>
        <v>2</v>
      </c>
      <c r="BD80" s="50">
        <f t="shared" si="29"/>
        <v>0</v>
      </c>
      <c r="BE80" s="157">
        <f t="shared" si="37"/>
        <v>0</v>
      </c>
      <c r="BF80" s="158">
        <f t="shared" si="35"/>
        <v>0</v>
      </c>
      <c r="BG80" s="48">
        <f t="shared" si="33"/>
        <v>5</v>
      </c>
      <c r="BH80" s="46">
        <f t="shared" si="30"/>
        <v>2</v>
      </c>
      <c r="BI80" s="79">
        <f t="shared" si="32"/>
        <v>56</v>
      </c>
      <c r="BJ80" s="80">
        <v>198.758814371623</v>
      </c>
      <c r="BK80" s="48">
        <f>COUNTIF($A80:AS80,"7ID/SUP")+COUNTIF($B80:AS80,"7SR")+COUNTIF($B80:$AQ80,"7PRO")+COUNTIF($B80:$AQ80,"7IN")+COUNTIF($B80:$AQ80,"7LIAT")+COUNTIF($B80:$AQ80,"7ID")++COUNTIF($B80:$AQ80,"7")</f>
        <v>0</v>
      </c>
      <c r="BL80" s="81">
        <f t="shared" si="36"/>
        <v>3</v>
      </c>
    </row>
    <row r="81" spans="2:64" ht="17" thickBot="1">
      <c r="B81" s="56" t="s">
        <v>85</v>
      </c>
      <c r="C81" s="57" t="s">
        <v>31</v>
      </c>
      <c r="D81" s="58">
        <v>6.9032258064516103</v>
      </c>
      <c r="E81" s="181">
        <v>23.294117647058801</v>
      </c>
      <c r="F81" s="59"/>
      <c r="G81" s="181">
        <v>0.46575342465753</v>
      </c>
      <c r="H81" s="59">
        <v>1.4</v>
      </c>
      <c r="I81" s="181"/>
      <c r="J81" s="181"/>
      <c r="K81" s="181"/>
      <c r="L81" s="181"/>
      <c r="M81" s="181"/>
      <c r="N81" s="181"/>
      <c r="O81" s="181">
        <v>3.0664335664335698</v>
      </c>
      <c r="P81" s="181"/>
      <c r="Q81" s="184"/>
      <c r="R81" s="179"/>
      <c r="S81" s="181"/>
      <c r="T81" s="181"/>
      <c r="U81" s="181">
        <v>13.990990990991</v>
      </c>
      <c r="V81" s="181">
        <v>14.1829268292683</v>
      </c>
      <c r="W81" s="181"/>
      <c r="X81" s="59"/>
      <c r="Y81" s="70">
        <v>3.7</v>
      </c>
      <c r="Z81" s="70"/>
      <c r="AA81" s="70">
        <v>29.197080291970799</v>
      </c>
      <c r="AB81" s="70"/>
      <c r="AC81" s="70"/>
      <c r="AD81" s="70"/>
      <c r="AE81" s="67"/>
      <c r="AF81" s="241">
        <v>0.8</v>
      </c>
      <c r="AG81" s="164"/>
      <c r="AH81" s="73"/>
      <c r="AI81" s="73">
        <v>36.209302325581397</v>
      </c>
      <c r="AJ81" s="73"/>
      <c r="AK81" s="242"/>
      <c r="AL81" s="242"/>
      <c r="AM81" s="175"/>
      <c r="AN81" s="175"/>
      <c r="AO81" s="73">
        <v>42.235294117647001</v>
      </c>
      <c r="AP81" s="73">
        <v>4.6900000000000004</v>
      </c>
      <c r="AQ81" s="73"/>
      <c r="AR81" s="175"/>
      <c r="AS81" s="226"/>
      <c r="AT81" s="76"/>
      <c r="AU81" s="77">
        <f t="shared" si="34"/>
        <v>0</v>
      </c>
      <c r="AV81" s="46">
        <f t="shared" si="20"/>
        <v>0</v>
      </c>
      <c r="AW81" s="47">
        <f t="shared" si="21"/>
        <v>0</v>
      </c>
      <c r="AX81" s="48">
        <f t="shared" si="22"/>
        <v>0</v>
      </c>
      <c r="AY81" s="45">
        <f t="shared" si="23"/>
        <v>0</v>
      </c>
      <c r="AZ81" s="45">
        <f t="shared" si="24"/>
        <v>0</v>
      </c>
      <c r="BA81" s="45">
        <f t="shared" si="25"/>
        <v>0</v>
      </c>
      <c r="BB81" s="45">
        <f t="shared" si="26"/>
        <v>0</v>
      </c>
      <c r="BC81" s="49">
        <f t="shared" si="27"/>
        <v>0</v>
      </c>
      <c r="BD81" s="50">
        <f t="shared" si="29"/>
        <v>0</v>
      </c>
      <c r="BE81" s="157">
        <f t="shared" si="37"/>
        <v>0</v>
      </c>
      <c r="BF81" s="158">
        <f t="shared" si="35"/>
        <v>0</v>
      </c>
      <c r="BG81" s="48">
        <f t="shared" si="33"/>
        <v>0</v>
      </c>
      <c r="BH81" s="46">
        <f t="shared" si="30"/>
        <v>0</v>
      </c>
      <c r="BI81" s="79">
        <f t="shared" si="32"/>
        <v>0</v>
      </c>
      <c r="BJ81" s="80">
        <v>198.50898989590601</v>
      </c>
      <c r="BK81" s="48">
        <f>COUNTIF($A81:AS81,"7ID/SUP")+COUNTIF($B81:AS81,"7SR")+COUNTIF($B81:$AQ81,"7PRO")+COUNTIF($B81:$AQ81,"7IN")+COUNTIF($B81:$AQ81,"7LIAT")+COUNTIF($B81:$AQ81,"7ID")++COUNTIF($B81:$AQ81,"7")</f>
        <v>0</v>
      </c>
      <c r="BL81" s="81">
        <f t="shared" si="36"/>
        <v>0</v>
      </c>
    </row>
    <row r="82" spans="2:64" ht="17" thickBot="1">
      <c r="B82" s="25" t="s">
        <v>86</v>
      </c>
      <c r="C82" s="57" t="s">
        <v>31</v>
      </c>
      <c r="D82" s="58">
        <v>7.4354838709677402</v>
      </c>
      <c r="E82" s="59">
        <v>25.647058823529399</v>
      </c>
      <c r="F82" s="59"/>
      <c r="G82" s="180">
        <v>0.32191780821917998</v>
      </c>
      <c r="H82" s="59">
        <v>1.17777777777778</v>
      </c>
      <c r="I82" s="93"/>
      <c r="J82" s="60"/>
      <c r="K82" s="59" t="s">
        <v>34</v>
      </c>
      <c r="L82" s="59"/>
      <c r="M82" s="59"/>
      <c r="N82" s="59"/>
      <c r="O82" s="60">
        <v>2.6416083916083899</v>
      </c>
      <c r="P82" s="60" t="s">
        <v>48</v>
      </c>
      <c r="Q82" s="60" t="s">
        <v>48</v>
      </c>
      <c r="R82" s="82"/>
      <c r="S82" s="60">
        <v>4</v>
      </c>
      <c r="T82" s="60">
        <v>13.45</v>
      </c>
      <c r="U82" s="191">
        <v>14.898648648648701</v>
      </c>
      <c r="V82" s="60"/>
      <c r="W82" s="60"/>
      <c r="X82" s="60"/>
      <c r="Y82" s="60"/>
      <c r="Z82" s="60"/>
      <c r="AA82" s="90">
        <v>30.832116788321201</v>
      </c>
      <c r="AB82" s="60"/>
      <c r="AC82" s="60"/>
      <c r="AD82" s="60" t="s">
        <v>43</v>
      </c>
      <c r="AE82" s="155" t="s">
        <v>43</v>
      </c>
      <c r="AF82" s="243">
        <v>0.38235294117647001</v>
      </c>
      <c r="AG82" s="165">
        <v>4</v>
      </c>
      <c r="AH82" s="73"/>
      <c r="AI82" s="73">
        <v>38.906976744185997</v>
      </c>
      <c r="AJ82" s="73">
        <v>4</v>
      </c>
      <c r="AK82" s="164"/>
      <c r="AL82" s="164"/>
      <c r="AM82" s="242"/>
      <c r="AN82" s="73"/>
      <c r="AO82" s="72">
        <v>46.617647058823501</v>
      </c>
      <c r="AP82" s="73">
        <v>4.87</v>
      </c>
      <c r="AQ82" s="73"/>
      <c r="AR82" s="73" t="s">
        <v>43</v>
      </c>
      <c r="AS82" s="226" t="s">
        <v>43</v>
      </c>
      <c r="AT82" s="76"/>
      <c r="AU82" s="77">
        <f t="shared" si="34"/>
        <v>0</v>
      </c>
      <c r="AV82" s="46">
        <f t="shared" si="20"/>
        <v>0</v>
      </c>
      <c r="AW82" s="47">
        <f t="shared" si="21"/>
        <v>0</v>
      </c>
      <c r="AX82" s="48">
        <f t="shared" si="22"/>
        <v>0</v>
      </c>
      <c r="AY82" s="45">
        <f t="shared" si="23"/>
        <v>2</v>
      </c>
      <c r="AZ82" s="45">
        <f t="shared" si="24"/>
        <v>0</v>
      </c>
      <c r="BA82" s="45">
        <f t="shared" si="25"/>
        <v>2</v>
      </c>
      <c r="BB82" s="45">
        <f t="shared" si="26"/>
        <v>0</v>
      </c>
      <c r="BC82" s="49">
        <f t="shared" si="27"/>
        <v>2</v>
      </c>
      <c r="BD82" s="50">
        <f t="shared" si="29"/>
        <v>0</v>
      </c>
      <c r="BE82" s="157">
        <f t="shared" si="37"/>
        <v>0</v>
      </c>
      <c r="BF82" s="158">
        <f t="shared" si="35"/>
        <v>0</v>
      </c>
      <c r="BG82" s="48">
        <f t="shared" si="33"/>
        <v>10</v>
      </c>
      <c r="BH82" s="46">
        <f t="shared" si="30"/>
        <v>0</v>
      </c>
      <c r="BI82" s="79">
        <f t="shared" si="32"/>
        <v>80</v>
      </c>
      <c r="BJ82" s="80">
        <v>198.25916542018999</v>
      </c>
      <c r="BK82" s="48">
        <f>COUNTIF($A82:AS82,"7ID/SUP")+COUNTIF($B82:AS82,"7SR")+COUNTIF($B82:$AQ82,"7PRO")+COUNTIF($B82:$AQ82,"7IN")+COUNTIF($B82:$AQ82,"7LIAT")+COUNTIF($B82:$AQ82,"7ID")++COUNTIF($B82:$AQ82,"7")</f>
        <v>1</v>
      </c>
      <c r="BL82" s="81">
        <f t="shared" si="36"/>
        <v>7</v>
      </c>
    </row>
    <row r="83" spans="2:64" ht="17" thickBot="1">
      <c r="B83" s="56" t="s">
        <v>87</v>
      </c>
      <c r="C83" s="57" t="s">
        <v>31</v>
      </c>
      <c r="D83" s="58">
        <v>7.9677419354838701</v>
      </c>
      <c r="E83" s="59">
        <v>28</v>
      </c>
      <c r="F83" s="59"/>
      <c r="G83" s="60">
        <v>0.17808219178081999</v>
      </c>
      <c r="H83" s="59">
        <v>0.95555555555555105</v>
      </c>
      <c r="I83" s="60" t="s">
        <v>49</v>
      </c>
      <c r="J83" s="60" t="s">
        <v>49</v>
      </c>
      <c r="K83" s="59"/>
      <c r="L83" s="181" t="s">
        <v>34</v>
      </c>
      <c r="M83" s="181" t="s">
        <v>34</v>
      </c>
      <c r="N83" s="93" t="s">
        <v>33</v>
      </c>
      <c r="O83" s="181">
        <v>2.2167832167832202</v>
      </c>
      <c r="P83" s="60"/>
      <c r="Q83" s="155"/>
      <c r="R83" s="244" t="s">
        <v>50</v>
      </c>
      <c r="S83" s="186"/>
      <c r="T83" s="186">
        <v>14.975</v>
      </c>
      <c r="U83" s="93">
        <v>15.8063063063064</v>
      </c>
      <c r="V83" s="60"/>
      <c r="W83" s="60">
        <v>27</v>
      </c>
      <c r="X83" s="60"/>
      <c r="Y83" s="60"/>
      <c r="Z83" s="60">
        <v>58</v>
      </c>
      <c r="AA83" s="60">
        <v>32.467153284671603</v>
      </c>
      <c r="AB83" s="60">
        <v>50</v>
      </c>
      <c r="AC83" s="60"/>
      <c r="AD83" s="60" t="s">
        <v>48</v>
      </c>
      <c r="AE83" s="155" t="s">
        <v>48</v>
      </c>
      <c r="AF83" s="92">
        <v>-3.5294117647060502E-2</v>
      </c>
      <c r="AG83" s="73">
        <v>4</v>
      </c>
      <c r="AH83" s="73"/>
      <c r="AI83" s="73">
        <v>41.604651162790702</v>
      </c>
      <c r="AJ83" s="73">
        <v>4</v>
      </c>
      <c r="AK83" s="73"/>
      <c r="AL83" s="73"/>
      <c r="AM83" s="73">
        <v>4</v>
      </c>
      <c r="AN83" s="73">
        <v>4</v>
      </c>
      <c r="AO83" s="164">
        <v>51</v>
      </c>
      <c r="AP83" s="73">
        <v>5.05</v>
      </c>
      <c r="AQ83" s="73" t="s">
        <v>34</v>
      </c>
      <c r="AR83" s="73"/>
      <c r="AS83" s="226"/>
      <c r="AT83" s="76"/>
      <c r="AU83" s="77">
        <f t="shared" si="34"/>
        <v>0</v>
      </c>
      <c r="AV83" s="46">
        <f t="shared" si="20"/>
        <v>0</v>
      </c>
      <c r="AW83" s="47">
        <f t="shared" si="21"/>
        <v>0</v>
      </c>
      <c r="AX83" s="48">
        <f t="shared" si="22"/>
        <v>2</v>
      </c>
      <c r="AY83" s="45">
        <f t="shared" si="23"/>
        <v>0</v>
      </c>
      <c r="AZ83" s="45">
        <f t="shared" si="24"/>
        <v>1</v>
      </c>
      <c r="BA83" s="45">
        <f t="shared" si="25"/>
        <v>2</v>
      </c>
      <c r="BB83" s="45">
        <f t="shared" si="26"/>
        <v>0</v>
      </c>
      <c r="BC83" s="49">
        <f t="shared" si="27"/>
        <v>0</v>
      </c>
      <c r="BD83" s="50">
        <f t="shared" si="29"/>
        <v>0</v>
      </c>
      <c r="BE83" s="157">
        <f t="shared" si="37"/>
        <v>0</v>
      </c>
      <c r="BF83" s="158">
        <f t="shared" si="35"/>
        <v>2</v>
      </c>
      <c r="BG83" s="48">
        <f t="shared" si="33"/>
        <v>15</v>
      </c>
      <c r="BH83" s="46">
        <f t="shared" si="30"/>
        <v>0</v>
      </c>
      <c r="BI83" s="79">
        <f>(BG83+AU83+BH83)*8+(COUNTIF(D83:AS83,"20")*6)</f>
        <v>120</v>
      </c>
      <c r="BJ83" s="80">
        <v>198.009340944473</v>
      </c>
      <c r="BK83" s="48">
        <f>COUNTIF($A83:AS83,"7ID/SUP")+COUNTIF($B83:AS83,"7SR")+COUNTIF($B83:$AQ83,"7PRO")+COUNTIF($B83:$AQ83,"7IN")+COUNTIF($B83:$AQ83,"7LIAT")+COUNTIF($B83:$AQ83,"7ID")++COUNTIF($B83:$AQ83,"7")</f>
        <v>4</v>
      </c>
      <c r="BL83" s="81">
        <f t="shared" si="36"/>
        <v>9</v>
      </c>
    </row>
    <row r="84" spans="2:64" ht="17" thickBot="1">
      <c r="B84" s="25" t="s">
        <v>88</v>
      </c>
      <c r="C84" s="57" t="s">
        <v>31</v>
      </c>
      <c r="D84" s="58"/>
      <c r="E84" s="59"/>
      <c r="F84" s="59"/>
      <c r="G84" s="59">
        <v>3.4246575342470102E-2</v>
      </c>
      <c r="H84" s="59">
        <v>0.73333333333333095</v>
      </c>
      <c r="I84" s="70"/>
      <c r="J84" s="70"/>
      <c r="K84" s="59"/>
      <c r="L84" s="59"/>
      <c r="M84" s="59"/>
      <c r="N84" s="59"/>
      <c r="O84" s="59">
        <v>1.7919580419580501</v>
      </c>
      <c r="P84" s="60"/>
      <c r="Q84" s="155"/>
      <c r="R84" s="82"/>
      <c r="S84" s="60"/>
      <c r="T84" s="60">
        <v>16.5</v>
      </c>
      <c r="U84" s="60">
        <v>16.713963963964002</v>
      </c>
      <c r="V84" s="60">
        <v>17.951219512195099</v>
      </c>
      <c r="W84" s="60"/>
      <c r="X84" s="60"/>
      <c r="Y84" s="60">
        <v>4.0999999999999996</v>
      </c>
      <c r="Z84" s="60"/>
      <c r="AA84" s="60">
        <v>34.102189781021899</v>
      </c>
      <c r="AB84" s="60"/>
      <c r="AC84" s="60"/>
      <c r="AD84" s="60"/>
      <c r="AE84" s="155"/>
      <c r="AF84" s="92">
        <v>-0.45294117647059001</v>
      </c>
      <c r="AG84" s="73"/>
      <c r="AH84" s="73"/>
      <c r="AI84" s="73"/>
      <c r="AJ84" s="73"/>
      <c r="AK84" s="73"/>
      <c r="AL84" s="73"/>
      <c r="AM84" s="73"/>
      <c r="AN84" s="73"/>
      <c r="AO84" s="73"/>
      <c r="AP84" s="73">
        <v>5.23</v>
      </c>
      <c r="AQ84" s="73"/>
      <c r="AR84" s="73"/>
      <c r="AS84" s="226"/>
      <c r="AT84" s="76"/>
      <c r="AU84" s="77">
        <f t="shared" si="34"/>
        <v>0</v>
      </c>
      <c r="AV84" s="46">
        <f t="shared" si="20"/>
        <v>0</v>
      </c>
      <c r="AW84" s="47">
        <f t="shared" si="21"/>
        <v>0</v>
      </c>
      <c r="AX84" s="48">
        <f t="shared" si="22"/>
        <v>0</v>
      </c>
      <c r="AY84" s="45">
        <f t="shared" si="23"/>
        <v>0</v>
      </c>
      <c r="AZ84" s="45">
        <f t="shared" si="24"/>
        <v>0</v>
      </c>
      <c r="BA84" s="45">
        <f t="shared" si="25"/>
        <v>0</v>
      </c>
      <c r="BB84" s="45">
        <f t="shared" si="26"/>
        <v>0</v>
      </c>
      <c r="BC84" s="49">
        <f t="shared" si="27"/>
        <v>0</v>
      </c>
      <c r="BD84" s="50">
        <f t="shared" si="29"/>
        <v>0</v>
      </c>
      <c r="BE84" s="157">
        <f t="shared" si="37"/>
        <v>0</v>
      </c>
      <c r="BF84" s="158">
        <f t="shared" si="35"/>
        <v>0</v>
      </c>
      <c r="BG84" s="48">
        <f t="shared" si="33"/>
        <v>0</v>
      </c>
      <c r="BH84" s="46">
        <f t="shared" si="30"/>
        <v>0</v>
      </c>
      <c r="BI84" s="79">
        <f t="shared" ref="BI84:BI100" si="38">(BG84+AU84+BH84)*8</f>
        <v>0</v>
      </c>
      <c r="BJ84" s="80">
        <v>197.759516468757</v>
      </c>
      <c r="BK84" s="48">
        <f>COUNTIF($A84:AS84,"7ID/SUP")+COUNTIF($B84:AS84,"7SR")+COUNTIF($B84:$AQ84,"7PRO")+COUNTIF($B84:$AQ84,"7IN")+COUNTIF($B84:$AQ84,"7LIAT")+COUNTIF($B84:$AQ84,"7ID")++COUNTIF($B84:$AQ84,"7")</f>
        <v>0</v>
      </c>
      <c r="BL84" s="81">
        <f t="shared" si="36"/>
        <v>0</v>
      </c>
    </row>
    <row r="85" spans="2:64" ht="17" thickBot="1">
      <c r="B85" s="56" t="s">
        <v>89</v>
      </c>
      <c r="C85" s="57" t="s">
        <v>31</v>
      </c>
      <c r="D85" s="58" t="s">
        <v>33</v>
      </c>
      <c r="E85" s="59" t="s">
        <v>34</v>
      </c>
      <c r="F85" s="236" t="s">
        <v>34</v>
      </c>
      <c r="G85" s="60">
        <v>-0.10958904109589</v>
      </c>
      <c r="H85" s="59">
        <v>0.51111111111111096</v>
      </c>
      <c r="I85" s="60"/>
      <c r="J85" s="60"/>
      <c r="K85" s="230">
        <v>3.5714285714285698</v>
      </c>
      <c r="L85" s="230">
        <v>1.6</v>
      </c>
      <c r="M85" s="230"/>
      <c r="N85" s="181"/>
      <c r="O85" s="181">
        <v>1.36713286713287</v>
      </c>
      <c r="P85" s="93" t="s">
        <v>34</v>
      </c>
      <c r="Q85" s="237" t="s">
        <v>34</v>
      </c>
      <c r="R85" s="82" t="s">
        <v>34</v>
      </c>
      <c r="S85" s="60" t="s">
        <v>34</v>
      </c>
      <c r="T85" s="60">
        <v>18.024999999999999</v>
      </c>
      <c r="U85" s="60">
        <v>17.621621621621699</v>
      </c>
      <c r="V85" s="60">
        <v>19.207317073170699</v>
      </c>
      <c r="W85" s="60"/>
      <c r="X85" s="60"/>
      <c r="Y85" s="60">
        <v>4.2333333333333298</v>
      </c>
      <c r="Z85" s="60" t="s">
        <v>33</v>
      </c>
      <c r="AA85" s="90">
        <v>35.737226277372301</v>
      </c>
      <c r="AB85" s="90">
        <v>73</v>
      </c>
      <c r="AC85" s="93"/>
      <c r="AD85" s="60"/>
      <c r="AE85" s="155" t="s">
        <v>49</v>
      </c>
      <c r="AF85" s="92">
        <v>-0.87058823529411999</v>
      </c>
      <c r="AG85" s="73">
        <v>4</v>
      </c>
      <c r="AH85" s="73" t="s">
        <v>35</v>
      </c>
      <c r="AI85" s="73" t="s">
        <v>35</v>
      </c>
      <c r="AJ85" s="73"/>
      <c r="AK85" s="73" t="s">
        <v>34</v>
      </c>
      <c r="AL85" s="73" t="s">
        <v>34</v>
      </c>
      <c r="AM85" s="73"/>
      <c r="AN85" s="72" t="s">
        <v>26</v>
      </c>
      <c r="AO85" s="72" t="s">
        <v>26</v>
      </c>
      <c r="AP85" s="73">
        <v>5.41</v>
      </c>
      <c r="AQ85" s="73">
        <v>4</v>
      </c>
      <c r="AR85" s="73"/>
      <c r="AS85" s="226"/>
      <c r="AT85" s="76"/>
      <c r="AU85" s="77">
        <f t="shared" si="34"/>
        <v>0</v>
      </c>
      <c r="AV85" s="46">
        <f t="shared" si="20"/>
        <v>0</v>
      </c>
      <c r="AW85" s="47">
        <f t="shared" si="21"/>
        <v>0</v>
      </c>
      <c r="AX85" s="48">
        <f t="shared" si="22"/>
        <v>0</v>
      </c>
      <c r="AY85" s="45">
        <f t="shared" si="23"/>
        <v>2</v>
      </c>
      <c r="AZ85" s="45">
        <f t="shared" si="24"/>
        <v>0</v>
      </c>
      <c r="BA85" s="45">
        <f t="shared" si="25"/>
        <v>1</v>
      </c>
      <c r="BB85" s="45">
        <f t="shared" si="26"/>
        <v>2</v>
      </c>
      <c r="BC85" s="49">
        <f t="shared" si="27"/>
        <v>0</v>
      </c>
      <c r="BD85" s="50">
        <f t="shared" si="29"/>
        <v>0</v>
      </c>
      <c r="BE85" s="157">
        <f t="shared" si="37"/>
        <v>0</v>
      </c>
      <c r="BF85" s="158">
        <f t="shared" si="35"/>
        <v>0</v>
      </c>
      <c r="BG85" s="48">
        <f t="shared" si="33"/>
        <v>13</v>
      </c>
      <c r="BH85" s="46">
        <f t="shared" si="30"/>
        <v>2</v>
      </c>
      <c r="BI85" s="79">
        <f t="shared" si="38"/>
        <v>120</v>
      </c>
      <c r="BJ85" s="80">
        <v>197.50969199304001</v>
      </c>
      <c r="BK85" s="48">
        <f>COUNTIF($A85:AS85,"7ID/SUP")+COUNTIF($B85:AS85,"7SR")+COUNTIF($B85:$AQ85,"7PRO")+COUNTIF($B85:$AQ85,"7IN")+COUNTIF($B85:$AQ85,"7LIAT")+COUNTIF($B85:$AQ85,"7ID")++COUNTIF($B85:$AQ85,"7")</f>
        <v>10</v>
      </c>
      <c r="BL85" s="81">
        <f t="shared" si="36"/>
        <v>3</v>
      </c>
    </row>
    <row r="86" spans="2:64" ht="17" thickBot="1">
      <c r="B86" s="25" t="s">
        <v>90</v>
      </c>
      <c r="C86" s="177" t="s">
        <v>31</v>
      </c>
      <c r="D86" s="58">
        <v>1</v>
      </c>
      <c r="E86" s="59">
        <v>1</v>
      </c>
      <c r="F86" s="59">
        <v>1</v>
      </c>
      <c r="G86" s="59">
        <v>-0.25342465753424998</v>
      </c>
      <c r="H86" s="59">
        <v>0.28888888888889103</v>
      </c>
      <c r="I86" s="59"/>
      <c r="J86" s="59"/>
      <c r="K86" s="59">
        <v>3.7857142857142798</v>
      </c>
      <c r="L86" s="59">
        <v>1.3</v>
      </c>
      <c r="M86" s="59">
        <v>2.5</v>
      </c>
      <c r="N86" s="59">
        <v>1</v>
      </c>
      <c r="O86" s="59">
        <v>0.94230769230768796</v>
      </c>
      <c r="P86" s="70"/>
      <c r="Q86" s="67"/>
      <c r="R86" s="245" t="s">
        <v>46</v>
      </c>
      <c r="S86" s="70">
        <v>2.54285714285714</v>
      </c>
      <c r="T86" s="70">
        <v>19.55</v>
      </c>
      <c r="U86" s="70">
        <v>18.529279279279301</v>
      </c>
      <c r="V86" s="70">
        <v>20.4634146341464</v>
      </c>
      <c r="W86" s="70"/>
      <c r="X86" s="70"/>
      <c r="Y86" s="70">
        <v>4.36666666666666</v>
      </c>
      <c r="Z86" s="70">
        <v>4</v>
      </c>
      <c r="AA86" s="70">
        <v>37.372262773722703</v>
      </c>
      <c r="AB86" s="70" t="s">
        <v>35</v>
      </c>
      <c r="AC86" s="70" t="s">
        <v>9</v>
      </c>
      <c r="AD86" s="70" t="s">
        <v>53</v>
      </c>
      <c r="AE86" s="67"/>
      <c r="AF86" s="92">
        <v>-1.28823529411765</v>
      </c>
      <c r="AG86" s="73" t="s">
        <v>32</v>
      </c>
      <c r="AH86" s="73" t="s">
        <v>32</v>
      </c>
      <c r="AI86" s="73" t="s">
        <v>32</v>
      </c>
      <c r="AJ86" s="73" t="s">
        <v>32</v>
      </c>
      <c r="AK86" s="73"/>
      <c r="AL86" s="73"/>
      <c r="AM86" s="73"/>
      <c r="AN86" s="73"/>
      <c r="AO86" s="73">
        <v>4</v>
      </c>
      <c r="AP86" s="73">
        <v>5.59</v>
      </c>
      <c r="AQ86" s="73">
        <v>4</v>
      </c>
      <c r="AR86" s="73" t="s">
        <v>32</v>
      </c>
      <c r="AS86" s="226" t="s">
        <v>32</v>
      </c>
      <c r="AT86" s="76"/>
      <c r="AU86" s="77">
        <f t="shared" si="34"/>
        <v>1</v>
      </c>
      <c r="AV86" s="46">
        <f t="shared" si="20"/>
        <v>0</v>
      </c>
      <c r="AW86" s="47">
        <f t="shared" si="21"/>
        <v>1</v>
      </c>
      <c r="AX86" s="48">
        <f t="shared" si="22"/>
        <v>0</v>
      </c>
      <c r="AY86" s="45">
        <f t="shared" si="23"/>
        <v>0</v>
      </c>
      <c r="AZ86" s="45">
        <f t="shared" si="24"/>
        <v>0</v>
      </c>
      <c r="BA86" s="45">
        <f t="shared" si="25"/>
        <v>1</v>
      </c>
      <c r="BB86" s="45">
        <f t="shared" si="26"/>
        <v>0</v>
      </c>
      <c r="BC86" s="49">
        <f t="shared" si="27"/>
        <v>2</v>
      </c>
      <c r="BD86" s="50">
        <f t="shared" si="29"/>
        <v>0</v>
      </c>
      <c r="BE86" s="157">
        <f t="shared" si="37"/>
        <v>0</v>
      </c>
      <c r="BF86" s="158">
        <f t="shared" si="35"/>
        <v>0</v>
      </c>
      <c r="BG86" s="48">
        <f t="shared" si="33"/>
        <v>15</v>
      </c>
      <c r="BH86" s="46">
        <f t="shared" si="30"/>
        <v>0</v>
      </c>
      <c r="BI86" s="79">
        <f t="shared" si="38"/>
        <v>128</v>
      </c>
      <c r="BJ86" s="80">
        <v>197.25986751732401</v>
      </c>
      <c r="BK86" s="48">
        <f>COUNTIF($A86:AS86,"7ID/SUP")+COUNTIF($B86:AS86,"7SR")+COUNTIF($B86:$AQ86,"7PRO")+COUNTIF($B86:$AQ86,"7IN")+COUNTIF($B86:$AQ86,"7LIAT")+COUNTIF($B86:$AQ86,"7ID")++COUNTIF($B86:$AQ86,"7")</f>
        <v>6</v>
      </c>
      <c r="BL86" s="81">
        <f t="shared" si="36"/>
        <v>8</v>
      </c>
    </row>
    <row r="87" spans="2:64" ht="17" thickBot="1">
      <c r="B87" s="56" t="s">
        <v>91</v>
      </c>
      <c r="C87" s="177" t="s">
        <v>31</v>
      </c>
      <c r="D87" s="58"/>
      <c r="E87" s="59"/>
      <c r="F87" s="59"/>
      <c r="G87" s="59"/>
      <c r="H87" s="59"/>
      <c r="I87" s="60"/>
      <c r="J87" s="60"/>
      <c r="K87" s="59">
        <v>4</v>
      </c>
      <c r="L87" s="59">
        <v>1</v>
      </c>
      <c r="M87" s="59">
        <v>2.71428571428571</v>
      </c>
      <c r="N87" s="60"/>
      <c r="O87" s="60">
        <v>0.51748251748248797</v>
      </c>
      <c r="P87" s="60"/>
      <c r="Q87" s="155"/>
      <c r="R87" s="82"/>
      <c r="S87" s="60">
        <v>2.28571428571429</v>
      </c>
      <c r="T87" s="60">
        <v>21.074999999999999</v>
      </c>
      <c r="U87" s="60">
        <v>19.436936936936998</v>
      </c>
      <c r="V87" s="60">
        <v>21.719512195122</v>
      </c>
      <c r="W87" s="60"/>
      <c r="X87" s="60"/>
      <c r="Y87" s="60">
        <v>4.5</v>
      </c>
      <c r="Z87" s="60"/>
      <c r="AA87" s="60"/>
      <c r="AB87" s="60"/>
      <c r="AC87" s="60"/>
      <c r="AD87" s="60"/>
      <c r="AE87" s="155"/>
      <c r="AF87" s="92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226"/>
      <c r="AT87" s="76"/>
      <c r="AU87" s="77">
        <f t="shared" si="34"/>
        <v>0</v>
      </c>
      <c r="AV87" s="46">
        <f t="shared" si="20"/>
        <v>0</v>
      </c>
      <c r="AW87" s="47">
        <f t="shared" si="21"/>
        <v>0</v>
      </c>
      <c r="AX87" s="48">
        <f t="shared" si="22"/>
        <v>0</v>
      </c>
      <c r="AY87" s="45">
        <f t="shared" si="23"/>
        <v>0</v>
      </c>
      <c r="AZ87" s="45">
        <f t="shared" si="24"/>
        <v>0</v>
      </c>
      <c r="BA87" s="45">
        <f t="shared" si="25"/>
        <v>0</v>
      </c>
      <c r="BB87" s="45">
        <f t="shared" si="26"/>
        <v>0</v>
      </c>
      <c r="BC87" s="49">
        <f t="shared" si="27"/>
        <v>0</v>
      </c>
      <c r="BD87" s="50">
        <f t="shared" si="29"/>
        <v>0</v>
      </c>
      <c r="BE87" s="157">
        <f t="shared" si="37"/>
        <v>0</v>
      </c>
      <c r="BF87" s="158">
        <f t="shared" si="35"/>
        <v>0</v>
      </c>
      <c r="BG87" s="48">
        <f t="shared" si="33"/>
        <v>2</v>
      </c>
      <c r="BH87" s="46">
        <f t="shared" si="30"/>
        <v>0</v>
      </c>
      <c r="BI87" s="79">
        <f t="shared" si="38"/>
        <v>16</v>
      </c>
      <c r="BJ87" s="80">
        <v>197.01004304160699</v>
      </c>
      <c r="BK87" s="48">
        <f>COUNTIF($A87:AS87,"7ID/SUP")+COUNTIF($B87:AS87,"7SR")+COUNTIF($B87:$AQ87,"7PRO")+COUNTIF($B87:$AQ87,"7IN")+COUNTIF($B87:$AQ87,"7LIAT")+COUNTIF($B87:$AQ87,"7ID")++COUNTIF($B87:$AQ87,"7")</f>
        <v>0</v>
      </c>
      <c r="BL87" s="81">
        <f t="shared" si="36"/>
        <v>2</v>
      </c>
    </row>
    <row r="88" spans="2:64" ht="17" thickBot="1">
      <c r="B88" s="25" t="s">
        <v>92</v>
      </c>
      <c r="C88" s="97" t="s">
        <v>31</v>
      </c>
      <c r="D88" s="198" t="s">
        <v>26</v>
      </c>
      <c r="E88" s="99" t="s">
        <v>26</v>
      </c>
      <c r="F88" s="99" t="s">
        <v>26</v>
      </c>
      <c r="G88" s="99" t="s">
        <v>26</v>
      </c>
      <c r="H88" s="99" t="s">
        <v>26</v>
      </c>
      <c r="I88" s="99"/>
      <c r="J88" s="99"/>
      <c r="K88" s="99">
        <v>4.21428571428571</v>
      </c>
      <c r="L88" s="99">
        <v>0.7</v>
      </c>
      <c r="M88" s="99">
        <v>2.9285714285714302</v>
      </c>
      <c r="N88" s="104" t="s">
        <v>35</v>
      </c>
      <c r="O88" s="104">
        <v>9.2657342657387801E-2</v>
      </c>
      <c r="P88" s="104" t="s">
        <v>50</v>
      </c>
      <c r="Q88" s="246"/>
      <c r="R88" s="98" t="s">
        <v>46</v>
      </c>
      <c r="S88" s="104">
        <v>2.0285714285714298</v>
      </c>
      <c r="T88" s="104">
        <v>22.6</v>
      </c>
      <c r="U88" s="105">
        <v>20.3445945945946</v>
      </c>
      <c r="V88" s="105">
        <v>22.975609756097601</v>
      </c>
      <c r="W88" s="104"/>
      <c r="X88" s="104"/>
      <c r="Y88" s="104">
        <v>4.6333333333333302</v>
      </c>
      <c r="Z88" s="104" t="s">
        <v>35</v>
      </c>
      <c r="AA88" s="104" t="s">
        <v>35</v>
      </c>
      <c r="AB88" s="104">
        <v>1</v>
      </c>
      <c r="AC88" s="104">
        <v>1</v>
      </c>
      <c r="AD88" s="104" t="s">
        <v>50</v>
      </c>
      <c r="AE88" s="246" t="s">
        <v>50</v>
      </c>
      <c r="AF88" s="113" t="s">
        <v>34</v>
      </c>
      <c r="AG88" s="114" t="s">
        <v>35</v>
      </c>
      <c r="AH88" s="114" t="s">
        <v>35</v>
      </c>
      <c r="AI88" s="114" t="s">
        <v>9</v>
      </c>
      <c r="AJ88" s="114" t="s">
        <v>34</v>
      </c>
      <c r="AK88" s="114" t="s">
        <v>33</v>
      </c>
      <c r="AL88" s="114" t="s">
        <v>33</v>
      </c>
      <c r="AM88" s="114" t="s">
        <v>26</v>
      </c>
      <c r="AN88" s="247" t="s">
        <v>26</v>
      </c>
      <c r="AO88" s="114" t="s">
        <v>26</v>
      </c>
      <c r="AP88" s="114" t="s">
        <v>26</v>
      </c>
      <c r="AQ88" s="114" t="s">
        <v>26</v>
      </c>
      <c r="AR88" s="204"/>
      <c r="AS88" s="248"/>
      <c r="AT88" s="118"/>
      <c r="AU88" s="19">
        <f t="shared" si="34"/>
        <v>1</v>
      </c>
      <c r="AV88" s="128">
        <f t="shared" si="20"/>
        <v>0</v>
      </c>
      <c r="AW88" s="210">
        <f t="shared" si="21"/>
        <v>1</v>
      </c>
      <c r="AX88" s="122">
        <f t="shared" si="22"/>
        <v>0</v>
      </c>
      <c r="AY88" s="123">
        <f t="shared" si="23"/>
        <v>1</v>
      </c>
      <c r="AZ88" s="123">
        <f t="shared" si="24"/>
        <v>0</v>
      </c>
      <c r="BA88" s="123">
        <f t="shared" si="25"/>
        <v>2</v>
      </c>
      <c r="BB88" s="123">
        <f t="shared" si="26"/>
        <v>2</v>
      </c>
      <c r="BC88" s="124">
        <f t="shared" si="27"/>
        <v>0</v>
      </c>
      <c r="BD88" s="211">
        <f t="shared" si="29"/>
        <v>0</v>
      </c>
      <c r="BE88" s="212">
        <f t="shared" si="37"/>
        <v>0</v>
      </c>
      <c r="BF88" s="213">
        <f t="shared" si="35"/>
        <v>0</v>
      </c>
      <c r="BG88" s="122">
        <f t="shared" si="33"/>
        <v>10</v>
      </c>
      <c r="BH88" s="128">
        <f t="shared" si="30"/>
        <v>10</v>
      </c>
      <c r="BI88" s="20">
        <f t="shared" si="38"/>
        <v>168</v>
      </c>
      <c r="BJ88" s="129">
        <v>196.76021856589</v>
      </c>
      <c r="BK88" s="122">
        <f>COUNTIF($A88:AS88,"7ID/SUP")+COUNTIF($B88:AS88,"7SR")+COUNTIF($B88:$AQ88,"7PRO")+COUNTIF($B88:$AQ88,"7IN")+COUNTIF($B88:$AQ88,"7LIAT")+COUNTIF($B88:$AQ88,"7ID")++COUNTIF($B88:$AQ88,"7")</f>
        <v>4</v>
      </c>
      <c r="BL88" s="130">
        <f t="shared" si="36"/>
        <v>5</v>
      </c>
    </row>
    <row r="89" spans="2:64" ht="18" thickBot="1">
      <c r="B89" s="56" t="s">
        <v>93</v>
      </c>
      <c r="C89" s="26" t="s">
        <v>29</v>
      </c>
      <c r="D89" s="249">
        <v>1</v>
      </c>
      <c r="E89" s="250">
        <v>1</v>
      </c>
      <c r="F89" s="250">
        <v>1</v>
      </c>
      <c r="G89" s="250">
        <v>7</v>
      </c>
      <c r="H89" s="250">
        <v>6</v>
      </c>
      <c r="I89" s="250"/>
      <c r="J89" s="250"/>
      <c r="K89" s="251" t="s">
        <v>9</v>
      </c>
      <c r="L89" s="250">
        <v>0.39999999999999902</v>
      </c>
      <c r="M89" s="250">
        <v>3.1428571428571401</v>
      </c>
      <c r="N89" s="250">
        <v>1</v>
      </c>
      <c r="O89" s="250">
        <v>-0.33216783216781198</v>
      </c>
      <c r="P89" s="31"/>
      <c r="Q89" s="34"/>
      <c r="R89" s="252" t="s">
        <v>46</v>
      </c>
      <c r="S89" s="31">
        <v>1.77142857142857</v>
      </c>
      <c r="T89" s="31">
        <v>24.125</v>
      </c>
      <c r="U89" s="31">
        <v>21.252252252252301</v>
      </c>
      <c r="V89" s="31">
        <v>24.231707317073202</v>
      </c>
      <c r="W89" s="31"/>
      <c r="X89" s="31"/>
      <c r="Y89" s="31">
        <v>4.7666666666666604</v>
      </c>
      <c r="Z89" s="31">
        <v>2</v>
      </c>
      <c r="AA89" s="31">
        <v>2</v>
      </c>
      <c r="AB89" s="31">
        <v>1</v>
      </c>
      <c r="AC89" s="31">
        <v>1</v>
      </c>
      <c r="AD89" s="31"/>
      <c r="AE89" s="34"/>
      <c r="AF89" s="39">
        <v>1</v>
      </c>
      <c r="AG89" s="41">
        <v>1</v>
      </c>
      <c r="AH89" s="41">
        <v>1</v>
      </c>
      <c r="AI89" s="41">
        <v>1</v>
      </c>
      <c r="AJ89" s="41">
        <v>1</v>
      </c>
      <c r="AK89" s="41"/>
      <c r="AL89" s="41"/>
      <c r="AM89" s="41" t="s">
        <v>9</v>
      </c>
      <c r="AN89" s="41">
        <v>1</v>
      </c>
      <c r="AO89" s="41">
        <v>1</v>
      </c>
      <c r="AP89" s="41">
        <v>1</v>
      </c>
      <c r="AQ89" s="41">
        <v>1</v>
      </c>
      <c r="AR89" s="41"/>
      <c r="AS89" s="222"/>
      <c r="AT89" s="253"/>
      <c r="AU89" s="53">
        <f t="shared" si="34"/>
        <v>2</v>
      </c>
      <c r="AV89" s="54">
        <f t="shared" si="20"/>
        <v>1</v>
      </c>
      <c r="AW89" s="55">
        <f t="shared" si="21"/>
        <v>1</v>
      </c>
      <c r="AX89" s="48">
        <f t="shared" si="22"/>
        <v>0</v>
      </c>
      <c r="AY89" s="45">
        <f t="shared" si="23"/>
        <v>0</v>
      </c>
      <c r="AZ89" s="45">
        <f t="shared" si="24"/>
        <v>0</v>
      </c>
      <c r="BA89" s="45">
        <f t="shared" si="25"/>
        <v>0</v>
      </c>
      <c r="BB89" s="45">
        <f t="shared" si="26"/>
        <v>0</v>
      </c>
      <c r="BC89" s="49">
        <f t="shared" si="27"/>
        <v>0</v>
      </c>
      <c r="BD89" s="50">
        <f t="shared" si="29"/>
        <v>0</v>
      </c>
      <c r="BE89" s="254">
        <f t="shared" si="37"/>
        <v>0</v>
      </c>
      <c r="BF89" s="158">
        <f t="shared" si="35"/>
        <v>0</v>
      </c>
      <c r="BG89" s="53">
        <f t="shared" si="33"/>
        <v>17</v>
      </c>
      <c r="BH89" s="54">
        <f t="shared" si="30"/>
        <v>0</v>
      </c>
      <c r="BI89" s="54">
        <f t="shared" si="38"/>
        <v>152</v>
      </c>
      <c r="BJ89" s="55">
        <v>196.510394090174</v>
      </c>
      <c r="BK89" s="53">
        <f>COUNTIF($A89:AS89,"7ID/SUP")+COUNTIF($B89:AS89,"7SR")+COUNTIF($B89:$AQ89,"7PRO")+COUNTIF($B89:$AQ89,"7IN")+COUNTIF($B89:$AQ89,"7LIAT")+COUNTIF($B89:$AQ89,"7ID")++COUNTIF($B89:$AQ89,"7")</f>
        <v>1</v>
      </c>
      <c r="BL89" s="55">
        <f t="shared" si="36"/>
        <v>15</v>
      </c>
    </row>
    <row r="90" spans="2:64" ht="17" thickBot="1">
      <c r="B90" s="25" t="s">
        <v>94</v>
      </c>
      <c r="C90" s="57" t="s">
        <v>29</v>
      </c>
      <c r="D90" s="58" t="s">
        <v>35</v>
      </c>
      <c r="E90" s="59" t="s">
        <v>35</v>
      </c>
      <c r="F90" s="59">
        <v>1</v>
      </c>
      <c r="G90" s="59">
        <v>10</v>
      </c>
      <c r="H90" s="59">
        <v>7.5</v>
      </c>
      <c r="I90" s="59" t="s">
        <v>32</v>
      </c>
      <c r="J90" s="59" t="s">
        <v>32</v>
      </c>
      <c r="K90" s="59" t="s">
        <v>44</v>
      </c>
      <c r="L90" s="59" t="s">
        <v>32</v>
      </c>
      <c r="M90" s="59" t="s">
        <v>32</v>
      </c>
      <c r="N90" s="59" t="s">
        <v>32</v>
      </c>
      <c r="O90" s="59" t="s">
        <v>32</v>
      </c>
      <c r="P90" s="60"/>
      <c r="Q90" s="155"/>
      <c r="R90" s="82" t="s">
        <v>53</v>
      </c>
      <c r="S90" s="60">
        <v>1.51428571428572</v>
      </c>
      <c r="T90" s="90">
        <v>25.65</v>
      </c>
      <c r="U90" s="60" t="s">
        <v>35</v>
      </c>
      <c r="V90" s="60" t="s">
        <v>35</v>
      </c>
      <c r="W90" s="60" t="s">
        <v>50</v>
      </c>
      <c r="X90" s="60" t="s">
        <v>50</v>
      </c>
      <c r="Y90" s="60" t="s">
        <v>9</v>
      </c>
      <c r="Z90" s="60">
        <v>2</v>
      </c>
      <c r="AA90" s="60">
        <v>2</v>
      </c>
      <c r="AB90" s="60" t="s">
        <v>33</v>
      </c>
      <c r="AC90" s="189" t="s">
        <v>33</v>
      </c>
      <c r="AD90" s="60"/>
      <c r="AE90" s="155"/>
      <c r="AF90" s="92" t="s">
        <v>32</v>
      </c>
      <c r="AG90" s="73" t="s">
        <v>32</v>
      </c>
      <c r="AH90" s="73" t="s">
        <v>32</v>
      </c>
      <c r="AI90" s="73" t="s">
        <v>33</v>
      </c>
      <c r="AJ90" s="255" t="s">
        <v>33</v>
      </c>
      <c r="AK90" s="235"/>
      <c r="AL90" s="235"/>
      <c r="AM90" s="73">
        <v>2</v>
      </c>
      <c r="AN90" s="73" t="s">
        <v>35</v>
      </c>
      <c r="AO90" s="73" t="s">
        <v>35</v>
      </c>
      <c r="AP90" s="73">
        <v>1</v>
      </c>
      <c r="AQ90" s="73">
        <v>1</v>
      </c>
      <c r="AR90" s="73" t="s">
        <v>50</v>
      </c>
      <c r="AS90" s="226" t="s">
        <v>50</v>
      </c>
      <c r="AT90" s="256"/>
      <c r="AU90" s="156">
        <f t="shared" si="34"/>
        <v>2</v>
      </c>
      <c r="AV90" s="46">
        <f t="shared" si="20"/>
        <v>1</v>
      </c>
      <c r="AW90" s="81">
        <f t="shared" si="21"/>
        <v>1</v>
      </c>
      <c r="AX90" s="48">
        <f t="shared" si="22"/>
        <v>2</v>
      </c>
      <c r="AY90" s="45">
        <f t="shared" si="23"/>
        <v>0</v>
      </c>
      <c r="AZ90" s="45">
        <f t="shared" si="24"/>
        <v>2</v>
      </c>
      <c r="BA90" s="45">
        <f t="shared" si="25"/>
        <v>0</v>
      </c>
      <c r="BB90" s="45">
        <f t="shared" si="26"/>
        <v>0</v>
      </c>
      <c r="BC90" s="49">
        <f t="shared" si="27"/>
        <v>2</v>
      </c>
      <c r="BD90" s="50">
        <f t="shared" si="29"/>
        <v>0</v>
      </c>
      <c r="BE90" s="157">
        <f t="shared" si="37"/>
        <v>0</v>
      </c>
      <c r="BF90" s="158">
        <f t="shared" si="35"/>
        <v>0</v>
      </c>
      <c r="BG90" s="48">
        <f t="shared" si="33"/>
        <v>21</v>
      </c>
      <c r="BH90" s="46">
        <f t="shared" si="30"/>
        <v>0</v>
      </c>
      <c r="BI90" s="79">
        <f t="shared" si="38"/>
        <v>184</v>
      </c>
      <c r="BJ90" s="80">
        <v>196.26056961445701</v>
      </c>
      <c r="BK90" s="48">
        <f>COUNTIF($A90:AS90,"7ID/SUP")+COUNTIF($B90:AS90,"7SR")+COUNTIF($B90:$AQ90,"7PRO")+COUNTIF($B90:$AQ90,"7IN")+COUNTIF($B90:$AQ90,"7LIAT")+COUNTIF($B90:$AQ90,"7ID")++COUNTIF($B90:$AQ90,"7")</f>
        <v>13</v>
      </c>
      <c r="BL90" s="81">
        <f t="shared" si="36"/>
        <v>6</v>
      </c>
    </row>
    <row r="91" spans="2:64" ht="17" thickBot="1">
      <c r="B91" s="56" t="s">
        <v>95</v>
      </c>
      <c r="C91" s="57" t="s">
        <v>29</v>
      </c>
      <c r="D91" s="58" t="s">
        <v>32</v>
      </c>
      <c r="E91" s="59">
        <v>28</v>
      </c>
      <c r="F91" s="180" t="s">
        <v>35</v>
      </c>
      <c r="G91" s="59" t="s">
        <v>35</v>
      </c>
      <c r="H91" s="59">
        <v>9</v>
      </c>
      <c r="I91" s="59" t="s">
        <v>33</v>
      </c>
      <c r="J91" s="59" t="s">
        <v>32</v>
      </c>
      <c r="K91" s="59" t="s">
        <v>32</v>
      </c>
      <c r="L91" s="59" t="s">
        <v>44</v>
      </c>
      <c r="M91" s="59">
        <v>1</v>
      </c>
      <c r="N91" s="59">
        <v>1</v>
      </c>
      <c r="O91" s="59">
        <v>1</v>
      </c>
      <c r="P91" s="59"/>
      <c r="Q91" s="183"/>
      <c r="R91" s="58" t="s">
        <v>33</v>
      </c>
      <c r="S91" s="59" t="s">
        <v>33</v>
      </c>
      <c r="T91" s="59" t="s">
        <v>33</v>
      </c>
      <c r="U91" s="59" t="s">
        <v>32</v>
      </c>
      <c r="V91" s="59" t="s">
        <v>32</v>
      </c>
      <c r="W91" s="59"/>
      <c r="X91" s="59"/>
      <c r="Y91" s="59">
        <v>1</v>
      </c>
      <c r="Z91" s="59">
        <v>2</v>
      </c>
      <c r="AA91" s="59">
        <v>2</v>
      </c>
      <c r="AB91" s="59" t="s">
        <v>35</v>
      </c>
      <c r="AC91" s="59" t="s">
        <v>35</v>
      </c>
      <c r="AD91" s="59" t="s">
        <v>30</v>
      </c>
      <c r="AE91" s="183" t="s">
        <v>30</v>
      </c>
      <c r="AF91" s="92" t="s">
        <v>35</v>
      </c>
      <c r="AG91" s="73" t="s">
        <v>35</v>
      </c>
      <c r="AH91" s="73">
        <v>4</v>
      </c>
      <c r="AI91" s="73">
        <v>4</v>
      </c>
      <c r="AJ91" s="73">
        <v>4</v>
      </c>
      <c r="AK91" s="73" t="s">
        <v>30</v>
      </c>
      <c r="AL91" s="73" t="s">
        <v>30</v>
      </c>
      <c r="AM91" s="73" t="s">
        <v>9</v>
      </c>
      <c r="AN91" s="73" t="s">
        <v>32</v>
      </c>
      <c r="AO91" s="73" t="s">
        <v>32</v>
      </c>
      <c r="AP91" s="73" t="s">
        <v>33</v>
      </c>
      <c r="AQ91" s="73" t="s">
        <v>33</v>
      </c>
      <c r="AR91" s="73"/>
      <c r="AS91" s="226"/>
      <c r="AT91" s="256"/>
      <c r="AU91" s="156">
        <f t="shared" si="34"/>
        <v>2</v>
      </c>
      <c r="AV91" s="46">
        <f t="shared" si="20"/>
        <v>1</v>
      </c>
      <c r="AW91" s="81">
        <f t="shared" si="21"/>
        <v>1</v>
      </c>
      <c r="AX91" s="48">
        <f t="shared" si="22"/>
        <v>2</v>
      </c>
      <c r="AY91" s="45">
        <f t="shared" si="23"/>
        <v>0</v>
      </c>
      <c r="AZ91" s="45">
        <f t="shared" si="24"/>
        <v>0</v>
      </c>
      <c r="BA91" s="45">
        <f t="shared" si="25"/>
        <v>2</v>
      </c>
      <c r="BB91" s="45">
        <f t="shared" si="26"/>
        <v>2</v>
      </c>
      <c r="BC91" s="49">
        <f t="shared" si="27"/>
        <v>0</v>
      </c>
      <c r="BD91" s="50">
        <f t="shared" si="29"/>
        <v>0</v>
      </c>
      <c r="BE91" s="157">
        <f t="shared" si="37"/>
        <v>0</v>
      </c>
      <c r="BF91" s="158">
        <f t="shared" si="35"/>
        <v>1</v>
      </c>
      <c r="BG91" s="48">
        <f t="shared" si="33"/>
        <v>25</v>
      </c>
      <c r="BH91" s="46">
        <f t="shared" si="30"/>
        <v>0</v>
      </c>
      <c r="BI91" s="79">
        <f t="shared" si="38"/>
        <v>216</v>
      </c>
      <c r="BJ91" s="80">
        <v>196.01074513874099</v>
      </c>
      <c r="BK91" s="48">
        <f>COUNTIF($A91:AS91,"7ID/SUP")+COUNTIF($B91:AS91,"7SR")+COUNTIF($B91:$AQ91,"7PRO")+COUNTIF($B91:$AQ91,"7IN")+COUNTIF($B91:$AQ91,"7LIAT")+COUNTIF($B91:$AQ91,"7ID")++COUNTIF($B91:$AQ91,"7")</f>
        <v>13</v>
      </c>
      <c r="BL91" s="81">
        <f t="shared" si="36"/>
        <v>11</v>
      </c>
    </row>
    <row r="92" spans="2:64" ht="17" thickBot="1">
      <c r="B92" s="25" t="s">
        <v>96</v>
      </c>
      <c r="C92" s="57" t="s">
        <v>29</v>
      </c>
      <c r="D92" s="153" t="s">
        <v>35</v>
      </c>
      <c r="E92" s="154" t="s">
        <v>35</v>
      </c>
      <c r="F92" s="154" t="s">
        <v>9</v>
      </c>
      <c r="G92" s="154" t="s">
        <v>32</v>
      </c>
      <c r="H92" s="171" t="s">
        <v>32</v>
      </c>
      <c r="I92" s="171" t="s">
        <v>32</v>
      </c>
      <c r="J92" s="257" t="s">
        <v>54</v>
      </c>
      <c r="K92" s="154" t="s">
        <v>32</v>
      </c>
      <c r="L92" s="154">
        <v>28</v>
      </c>
      <c r="M92" s="154" t="s">
        <v>35</v>
      </c>
      <c r="N92" s="154" t="s">
        <v>35</v>
      </c>
      <c r="O92" s="154" t="s">
        <v>33</v>
      </c>
      <c r="P92" s="59" t="s">
        <v>33</v>
      </c>
      <c r="Q92" s="155" t="s">
        <v>33</v>
      </c>
      <c r="R92" s="82" t="s">
        <v>46</v>
      </c>
      <c r="S92" s="60" t="s">
        <v>32</v>
      </c>
      <c r="T92" s="60" t="s">
        <v>32</v>
      </c>
      <c r="U92" s="60" t="s">
        <v>32</v>
      </c>
      <c r="V92" s="60" t="s">
        <v>32</v>
      </c>
      <c r="W92" s="60"/>
      <c r="X92" s="60"/>
      <c r="Y92" s="60" t="s">
        <v>32</v>
      </c>
      <c r="Z92" s="60" t="s">
        <v>32</v>
      </c>
      <c r="AA92" s="60" t="s">
        <v>32</v>
      </c>
      <c r="AB92" s="60" t="s">
        <v>35</v>
      </c>
      <c r="AC92" s="60" t="s">
        <v>35</v>
      </c>
      <c r="AD92" s="59" t="s">
        <v>26</v>
      </c>
      <c r="AE92" s="183" t="s">
        <v>26</v>
      </c>
      <c r="AF92" s="92" t="s">
        <v>33</v>
      </c>
      <c r="AG92" s="73" t="s">
        <v>33</v>
      </c>
      <c r="AH92" s="73" t="s">
        <v>33</v>
      </c>
      <c r="AI92" s="73" t="s">
        <v>32</v>
      </c>
      <c r="AJ92" s="73" t="s">
        <v>32</v>
      </c>
      <c r="AK92" s="73"/>
      <c r="AL92" s="73"/>
      <c r="AM92" s="73" t="s">
        <v>35</v>
      </c>
      <c r="AN92" s="73" t="s">
        <v>35</v>
      </c>
      <c r="AO92" s="73" t="s">
        <v>9</v>
      </c>
      <c r="AP92" s="73" t="s">
        <v>32</v>
      </c>
      <c r="AQ92" s="73" t="s">
        <v>32</v>
      </c>
      <c r="AR92" s="73" t="s">
        <v>33</v>
      </c>
      <c r="AS92" s="226" t="s">
        <v>33</v>
      </c>
      <c r="AT92" s="256"/>
      <c r="AU92" s="156">
        <f t="shared" si="34"/>
        <v>2</v>
      </c>
      <c r="AV92" s="46">
        <f t="shared" si="20"/>
        <v>1</v>
      </c>
      <c r="AW92" s="81">
        <f t="shared" si="21"/>
        <v>1</v>
      </c>
      <c r="AX92" s="48">
        <f t="shared" si="22"/>
        <v>1</v>
      </c>
      <c r="AY92" s="45">
        <f t="shared" si="23"/>
        <v>2</v>
      </c>
      <c r="AZ92" s="45">
        <f t="shared" si="24"/>
        <v>0</v>
      </c>
      <c r="BA92" s="45">
        <f t="shared" si="25"/>
        <v>0</v>
      </c>
      <c r="BB92" s="45">
        <f t="shared" si="26"/>
        <v>0</v>
      </c>
      <c r="BC92" s="49">
        <f t="shared" si="27"/>
        <v>2</v>
      </c>
      <c r="BD92" s="50">
        <f t="shared" si="29"/>
        <v>0</v>
      </c>
      <c r="BE92" s="157">
        <f t="shared" si="37"/>
        <v>0</v>
      </c>
      <c r="BF92" s="158">
        <f t="shared" si="35"/>
        <v>1</v>
      </c>
      <c r="BG92" s="48">
        <f t="shared" si="33"/>
        <v>25</v>
      </c>
      <c r="BH92" s="46">
        <f t="shared" si="30"/>
        <v>3</v>
      </c>
      <c r="BI92" s="79">
        <f t="shared" si="38"/>
        <v>240</v>
      </c>
      <c r="BJ92" s="80">
        <v>195.760920663024</v>
      </c>
      <c r="BK92" s="48">
        <f>COUNTIF($A92:AS92,"7ID/SUP")+COUNTIF($B92:AS92,"7SR")+COUNTIF($B92:$AQ92,"7PRO")+COUNTIF($B92:$AQ92,"7IN")+COUNTIF($B92:$AQ92,"7LIAT")+COUNTIF($B92:$AQ92,"7ID")++COUNTIF($B92:$AQ92,"7")</f>
        <v>21</v>
      </c>
      <c r="BL92" s="81">
        <f t="shared" si="36"/>
        <v>0</v>
      </c>
    </row>
    <row r="93" spans="2:64" ht="17" thickBot="1">
      <c r="B93" s="56" t="s">
        <v>97</v>
      </c>
      <c r="C93" s="57" t="s">
        <v>29</v>
      </c>
      <c r="D93" s="58"/>
      <c r="E93" s="59">
        <v>4</v>
      </c>
      <c r="F93" s="59"/>
      <c r="G93" s="60"/>
      <c r="H93" s="60"/>
      <c r="I93" s="60" t="s">
        <v>53</v>
      </c>
      <c r="J93" s="60" t="s">
        <v>53</v>
      </c>
      <c r="K93" s="59"/>
      <c r="L93" s="59" t="s">
        <v>53</v>
      </c>
      <c r="M93" s="59"/>
      <c r="N93" s="60"/>
      <c r="O93" s="60">
        <v>4</v>
      </c>
      <c r="P93" s="60"/>
      <c r="Q93" s="60" t="s">
        <v>32</v>
      </c>
      <c r="R93" s="82"/>
      <c r="S93" s="60"/>
      <c r="T93" s="60"/>
      <c r="U93" s="60"/>
      <c r="V93" s="60">
        <v>4</v>
      </c>
      <c r="W93" s="60" t="s">
        <v>32</v>
      </c>
      <c r="X93" s="60" t="s">
        <v>32</v>
      </c>
      <c r="Y93" s="60"/>
      <c r="Z93" s="60"/>
      <c r="AA93" s="60"/>
      <c r="AB93" s="60"/>
      <c r="AC93" s="60" t="s">
        <v>32</v>
      </c>
      <c r="AD93" s="60" t="s">
        <v>32</v>
      </c>
      <c r="AE93" s="155" t="s">
        <v>32</v>
      </c>
      <c r="AF93" s="92"/>
      <c r="AG93" s="73"/>
      <c r="AH93" s="73"/>
      <c r="AI93" s="73"/>
      <c r="AJ93" s="73">
        <v>4</v>
      </c>
      <c r="AK93" s="73" t="s">
        <v>32</v>
      </c>
      <c r="AL93" s="73" t="s">
        <v>32</v>
      </c>
      <c r="AM93" s="73"/>
      <c r="AN93" s="73">
        <v>4</v>
      </c>
      <c r="AO93" s="73"/>
      <c r="AP93" s="73"/>
      <c r="AQ93" s="73"/>
      <c r="AR93" s="73" t="s">
        <v>32</v>
      </c>
      <c r="AS93" s="226" t="s">
        <v>32</v>
      </c>
      <c r="AT93" s="256"/>
      <c r="AU93" s="156">
        <f t="shared" si="34"/>
        <v>0</v>
      </c>
      <c r="AV93" s="46">
        <f t="shared" si="20"/>
        <v>0</v>
      </c>
      <c r="AW93" s="81">
        <f t="shared" si="21"/>
        <v>0</v>
      </c>
      <c r="AX93" s="48">
        <f t="shared" si="22"/>
        <v>2</v>
      </c>
      <c r="AY93" s="45">
        <f t="shared" si="23"/>
        <v>1</v>
      </c>
      <c r="AZ93" s="45">
        <f t="shared" si="24"/>
        <v>2</v>
      </c>
      <c r="BA93" s="45">
        <f t="shared" si="25"/>
        <v>2</v>
      </c>
      <c r="BB93" s="45">
        <f t="shared" si="26"/>
        <v>2</v>
      </c>
      <c r="BC93" s="49">
        <f t="shared" si="27"/>
        <v>2</v>
      </c>
      <c r="BD93" s="50">
        <f t="shared" si="29"/>
        <v>0</v>
      </c>
      <c r="BE93" s="157">
        <f t="shared" si="37"/>
        <v>0</v>
      </c>
      <c r="BF93" s="158">
        <f t="shared" si="35"/>
        <v>0</v>
      </c>
      <c r="BG93" s="48">
        <f t="shared" si="33"/>
        <v>18</v>
      </c>
      <c r="BH93" s="46">
        <f t="shared" si="30"/>
        <v>0</v>
      </c>
      <c r="BI93" s="79">
        <f t="shared" si="38"/>
        <v>144</v>
      </c>
      <c r="BJ93" s="80">
        <v>195.511096187307</v>
      </c>
      <c r="BK93" s="48">
        <f>COUNTIF($A93:AS93,"7ID/SUP")+COUNTIF($B93:AS93,"7SR")+COUNTIF($B93:$AQ93,"7PRO")+COUNTIF($B93:$AQ93,"7IN")+COUNTIF($B93:$AQ93,"7LIAT")+COUNTIF($B93:$AQ93,"7ID")++COUNTIF($B93:$AQ93,"7")</f>
        <v>10</v>
      </c>
      <c r="BL93" s="81">
        <f t="shared" si="36"/>
        <v>8</v>
      </c>
    </row>
    <row r="94" spans="2:64" ht="17" thickBot="1">
      <c r="B94" s="25" t="s">
        <v>98</v>
      </c>
      <c r="C94" s="57" t="s">
        <v>55</v>
      </c>
      <c r="D94" s="58">
        <v>4</v>
      </c>
      <c r="E94" s="59">
        <v>4</v>
      </c>
      <c r="F94" s="59">
        <v>4</v>
      </c>
      <c r="G94" s="60">
        <v>4</v>
      </c>
      <c r="H94" s="60">
        <v>4</v>
      </c>
      <c r="I94" s="60"/>
      <c r="J94" s="60"/>
      <c r="K94" s="59">
        <v>4</v>
      </c>
      <c r="L94" s="59">
        <v>4</v>
      </c>
      <c r="M94" s="59">
        <v>4</v>
      </c>
      <c r="N94" s="60">
        <v>4</v>
      </c>
      <c r="O94" s="60">
        <v>4</v>
      </c>
      <c r="P94" s="60"/>
      <c r="Q94" s="155"/>
      <c r="R94" s="82"/>
      <c r="S94" s="60">
        <v>4</v>
      </c>
      <c r="T94" s="60">
        <v>4</v>
      </c>
      <c r="U94" s="60">
        <v>3</v>
      </c>
      <c r="V94" s="60">
        <v>4</v>
      </c>
      <c r="W94" s="60"/>
      <c r="X94" s="60"/>
      <c r="Y94" s="60">
        <v>4</v>
      </c>
      <c r="Z94" s="60">
        <v>4</v>
      </c>
      <c r="AA94" s="60">
        <v>4</v>
      </c>
      <c r="AB94" s="60">
        <v>4</v>
      </c>
      <c r="AC94" s="60">
        <v>4</v>
      </c>
      <c r="AD94" s="60"/>
      <c r="AE94" s="155"/>
      <c r="AF94" s="92">
        <v>4</v>
      </c>
      <c r="AG94" s="73">
        <v>4</v>
      </c>
      <c r="AH94" s="73">
        <v>4</v>
      </c>
      <c r="AI94" s="73">
        <v>4</v>
      </c>
      <c r="AJ94" s="73">
        <v>4</v>
      </c>
      <c r="AK94" s="73"/>
      <c r="AL94" s="73"/>
      <c r="AM94" s="73">
        <v>4</v>
      </c>
      <c r="AN94" s="73">
        <v>4</v>
      </c>
      <c r="AO94" s="73">
        <v>4</v>
      </c>
      <c r="AP94" s="73">
        <v>4</v>
      </c>
      <c r="AQ94" s="73">
        <v>4</v>
      </c>
      <c r="AR94" s="73"/>
      <c r="AS94" s="226"/>
      <c r="AT94" s="256"/>
      <c r="AU94" s="156">
        <f t="shared" si="34"/>
        <v>0</v>
      </c>
      <c r="AV94" s="46">
        <f t="shared" si="20"/>
        <v>0</v>
      </c>
      <c r="AW94" s="81">
        <f t="shared" si="21"/>
        <v>0</v>
      </c>
      <c r="AX94" s="48">
        <f t="shared" si="22"/>
        <v>0</v>
      </c>
      <c r="AY94" s="45">
        <f t="shared" si="23"/>
        <v>0</v>
      </c>
      <c r="AZ94" s="45">
        <f t="shared" si="24"/>
        <v>0</v>
      </c>
      <c r="BA94" s="45">
        <f t="shared" si="25"/>
        <v>0</v>
      </c>
      <c r="BB94" s="45">
        <f t="shared" si="26"/>
        <v>0</v>
      </c>
      <c r="BC94" s="49">
        <f t="shared" si="27"/>
        <v>0</v>
      </c>
      <c r="BD94" s="50">
        <f t="shared" si="29"/>
        <v>0</v>
      </c>
      <c r="BE94" s="157">
        <f t="shared" si="37"/>
        <v>0</v>
      </c>
      <c r="BF94" s="158">
        <f t="shared" si="35"/>
        <v>0</v>
      </c>
      <c r="BG94" s="48">
        <f t="shared" si="33"/>
        <v>29</v>
      </c>
      <c r="BH94" s="46">
        <f t="shared" si="30"/>
        <v>0</v>
      </c>
      <c r="BI94" s="79">
        <f t="shared" si="38"/>
        <v>232</v>
      </c>
      <c r="BJ94" s="80">
        <v>195.26127171159101</v>
      </c>
      <c r="BK94" s="48">
        <f>COUNTIF($A94:AS94,"7ID/SUP")+COUNTIF($B94:AS94,"7SR")+COUNTIF($B94:$AQ94,"7PRO")+COUNTIF($B94:$AQ94,"7IN")+COUNTIF($B94:$AQ94,"7LIAT")+COUNTIF($B94:$AQ94,"7ID")++COUNTIF($B94:$AQ94,"7")</f>
        <v>0</v>
      </c>
      <c r="BL94" s="81">
        <f t="shared" si="36"/>
        <v>29</v>
      </c>
    </row>
    <row r="95" spans="2:64" ht="17" thickBot="1">
      <c r="B95" s="56" t="s">
        <v>99</v>
      </c>
      <c r="C95" s="57" t="s">
        <v>29</v>
      </c>
      <c r="D95" s="58" t="s">
        <v>32</v>
      </c>
      <c r="E95" s="180" t="s">
        <v>32</v>
      </c>
      <c r="F95" s="59" t="s">
        <v>32</v>
      </c>
      <c r="G95" s="59" t="s">
        <v>32</v>
      </c>
      <c r="H95" s="59" t="s">
        <v>32</v>
      </c>
      <c r="I95" s="59"/>
      <c r="J95" s="59"/>
      <c r="K95" s="59" t="s">
        <v>32</v>
      </c>
      <c r="L95" s="59" t="s">
        <v>32</v>
      </c>
      <c r="M95" s="59" t="s">
        <v>32</v>
      </c>
      <c r="N95" s="59" t="s">
        <v>32</v>
      </c>
      <c r="O95" s="59" t="s">
        <v>32</v>
      </c>
      <c r="P95" s="59"/>
      <c r="Q95" s="183"/>
      <c r="R95" s="58" t="s">
        <v>46</v>
      </c>
      <c r="S95" s="59" t="s">
        <v>35</v>
      </c>
      <c r="T95" s="59">
        <v>4</v>
      </c>
      <c r="U95" s="59">
        <v>3</v>
      </c>
      <c r="V95" s="59">
        <v>4</v>
      </c>
      <c r="W95" s="59" t="s">
        <v>32</v>
      </c>
      <c r="X95" s="258" t="s">
        <v>35</v>
      </c>
      <c r="Y95" s="59" t="s">
        <v>35</v>
      </c>
      <c r="Z95" s="59" t="s">
        <v>35</v>
      </c>
      <c r="AA95" s="59">
        <v>4</v>
      </c>
      <c r="AB95" s="59" t="s">
        <v>32</v>
      </c>
      <c r="AC95" s="59" t="s">
        <v>32</v>
      </c>
      <c r="AD95" s="59" t="s">
        <v>32</v>
      </c>
      <c r="AE95" s="183" t="s">
        <v>32</v>
      </c>
      <c r="AF95" s="92" t="s">
        <v>9</v>
      </c>
      <c r="AG95" s="73">
        <v>4</v>
      </c>
      <c r="AH95" s="73">
        <v>4</v>
      </c>
      <c r="AI95" s="73">
        <v>4</v>
      </c>
      <c r="AJ95" s="73">
        <v>4</v>
      </c>
      <c r="AK95" s="73"/>
      <c r="AL95" s="73"/>
      <c r="AM95" s="73">
        <v>4</v>
      </c>
      <c r="AN95" s="73">
        <v>4</v>
      </c>
      <c r="AO95" s="73" t="s">
        <v>32</v>
      </c>
      <c r="AP95" s="73" t="s">
        <v>35</v>
      </c>
      <c r="AQ95" s="73" t="s">
        <v>35</v>
      </c>
      <c r="AR95" s="73" t="s">
        <v>30</v>
      </c>
      <c r="AS95" s="226" t="s">
        <v>30</v>
      </c>
      <c r="AT95" s="256"/>
      <c r="AU95" s="156">
        <f t="shared" si="34"/>
        <v>1</v>
      </c>
      <c r="AV95" s="46">
        <f t="shared" si="20"/>
        <v>0</v>
      </c>
      <c r="AW95" s="81">
        <f t="shared" si="21"/>
        <v>1</v>
      </c>
      <c r="AX95" s="48">
        <f t="shared" si="22"/>
        <v>0</v>
      </c>
      <c r="AY95" s="45">
        <f t="shared" si="23"/>
        <v>0</v>
      </c>
      <c r="AZ95" s="45">
        <f t="shared" si="24"/>
        <v>1</v>
      </c>
      <c r="BA95" s="45">
        <f t="shared" si="25"/>
        <v>2</v>
      </c>
      <c r="BB95" s="45">
        <f t="shared" si="26"/>
        <v>0</v>
      </c>
      <c r="BC95" s="49">
        <f t="shared" si="27"/>
        <v>2</v>
      </c>
      <c r="BD95" s="50">
        <f t="shared" si="29"/>
        <v>0</v>
      </c>
      <c r="BE95" s="157">
        <f t="shared" si="37"/>
        <v>0</v>
      </c>
      <c r="BF95" s="158">
        <f t="shared" si="35"/>
        <v>0</v>
      </c>
      <c r="BG95" s="48">
        <f t="shared" si="33"/>
        <v>29</v>
      </c>
      <c r="BH95" s="46">
        <f t="shared" si="30"/>
        <v>0</v>
      </c>
      <c r="BI95" s="79">
        <f t="shared" si="38"/>
        <v>240</v>
      </c>
      <c r="BJ95" s="80">
        <v>195.01144723587399</v>
      </c>
      <c r="BK95" s="48">
        <f>COUNTIF($A95:AS95,"7ID/SUP")+COUNTIF($B95:AS95,"7SR")+COUNTIF($B95:$AQ95,"7PRO")+COUNTIF($B95:$AQ95,"7IN")+COUNTIF($B95:$AQ95,"7LIAT")+COUNTIF($B95:$AQ95,"7ID")++COUNTIF($B95:$AQ95,"7")</f>
        <v>16</v>
      </c>
      <c r="BL95" s="81">
        <f t="shared" si="36"/>
        <v>10</v>
      </c>
    </row>
    <row r="96" spans="2:64" ht="17" thickBot="1">
      <c r="B96" s="25" t="s">
        <v>100</v>
      </c>
      <c r="C96" s="57" t="s">
        <v>29</v>
      </c>
      <c r="D96" s="58" t="s">
        <v>32</v>
      </c>
      <c r="E96" s="59" t="s">
        <v>32</v>
      </c>
      <c r="F96" s="59" t="s">
        <v>32</v>
      </c>
      <c r="G96" s="59" t="s">
        <v>35</v>
      </c>
      <c r="H96" s="181" t="s">
        <v>35</v>
      </c>
      <c r="I96" s="59" t="s">
        <v>30</v>
      </c>
      <c r="J96" s="59" t="s">
        <v>30</v>
      </c>
      <c r="K96" s="59">
        <v>28</v>
      </c>
      <c r="L96" s="59" t="s">
        <v>35</v>
      </c>
      <c r="M96" s="59" t="s">
        <v>35</v>
      </c>
      <c r="N96" s="59">
        <v>4</v>
      </c>
      <c r="O96" s="59">
        <v>4</v>
      </c>
      <c r="P96" s="59" t="s">
        <v>32</v>
      </c>
      <c r="Q96" s="183" t="s">
        <v>32</v>
      </c>
      <c r="R96" s="58" t="s">
        <v>46</v>
      </c>
      <c r="S96" s="59">
        <v>4</v>
      </c>
      <c r="T96" s="59">
        <v>4</v>
      </c>
      <c r="U96" s="59">
        <v>3</v>
      </c>
      <c r="V96" s="59">
        <v>4</v>
      </c>
      <c r="W96" s="59"/>
      <c r="X96" s="59"/>
      <c r="Y96" s="59" t="s">
        <v>32</v>
      </c>
      <c r="Z96" s="59" t="s">
        <v>32</v>
      </c>
      <c r="AA96" s="59" t="s">
        <v>32</v>
      </c>
      <c r="AB96" s="59" t="s">
        <v>32</v>
      </c>
      <c r="AC96" s="59" t="s">
        <v>35</v>
      </c>
      <c r="AD96" s="59"/>
      <c r="AE96" s="183" t="s">
        <v>53</v>
      </c>
      <c r="AF96" s="92">
        <v>4</v>
      </c>
      <c r="AG96" s="73">
        <v>4</v>
      </c>
      <c r="AH96" s="73" t="s">
        <v>32</v>
      </c>
      <c r="AI96" s="73" t="s">
        <v>9</v>
      </c>
      <c r="AJ96" s="73">
        <v>4</v>
      </c>
      <c r="AK96" s="73"/>
      <c r="AL96" s="73"/>
      <c r="AM96" s="73" t="s">
        <v>32</v>
      </c>
      <c r="AN96" s="73" t="s">
        <v>32</v>
      </c>
      <c r="AO96" s="73" t="s">
        <v>32</v>
      </c>
      <c r="AP96" s="73" t="s">
        <v>32</v>
      </c>
      <c r="AQ96" s="73" t="s">
        <v>32</v>
      </c>
      <c r="AR96" s="73"/>
      <c r="AS96" s="226"/>
      <c r="AT96" s="256"/>
      <c r="AU96" s="156">
        <f t="shared" si="34"/>
        <v>1</v>
      </c>
      <c r="AV96" s="46">
        <f t="shared" si="20"/>
        <v>0</v>
      </c>
      <c r="AW96" s="81">
        <f t="shared" si="21"/>
        <v>1</v>
      </c>
      <c r="AX96" s="48">
        <f t="shared" si="22"/>
        <v>2</v>
      </c>
      <c r="AY96" s="45">
        <f t="shared" si="23"/>
        <v>2</v>
      </c>
      <c r="AZ96" s="45">
        <f t="shared" si="24"/>
        <v>0</v>
      </c>
      <c r="BA96" s="45">
        <f t="shared" si="25"/>
        <v>1</v>
      </c>
      <c r="BB96" s="45">
        <f t="shared" si="26"/>
        <v>0</v>
      </c>
      <c r="BC96" s="49">
        <f t="shared" si="27"/>
        <v>0</v>
      </c>
      <c r="BD96" s="50">
        <f t="shared" si="29"/>
        <v>0</v>
      </c>
      <c r="BE96" s="157">
        <v>4</v>
      </c>
      <c r="BF96" s="158">
        <f t="shared" si="35"/>
        <v>1</v>
      </c>
      <c r="BG96" s="48">
        <f t="shared" si="33"/>
        <v>29</v>
      </c>
      <c r="BH96" s="46">
        <f t="shared" si="30"/>
        <v>0</v>
      </c>
      <c r="BI96" s="79">
        <f t="shared" si="38"/>
        <v>240</v>
      </c>
      <c r="BJ96" s="80">
        <v>194.76162276015799</v>
      </c>
      <c r="BK96" s="48">
        <f>COUNTIF($A96:AS96,"7ID/SUP")+COUNTIF($B96:AS96,"7SR")+COUNTIF($B96:$AQ96,"7PRO")+COUNTIF($B96:$AQ96,"7IN")+COUNTIF($B96:$AQ96,"7LIAT")+COUNTIF($B96:$AQ96,"7ID")++COUNTIF($B96:$AQ96,"7")</f>
        <v>15</v>
      </c>
      <c r="BL96" s="81">
        <f t="shared" si="36"/>
        <v>12</v>
      </c>
    </row>
    <row r="97" spans="2:64" ht="17" thickBot="1">
      <c r="B97" s="56" t="s">
        <v>101</v>
      </c>
      <c r="C97" s="177" t="s">
        <v>29</v>
      </c>
      <c r="D97" s="58">
        <v>4</v>
      </c>
      <c r="E97" s="59" t="s">
        <v>35</v>
      </c>
      <c r="F97" s="59" t="s">
        <v>32</v>
      </c>
      <c r="G97" s="59" t="s">
        <v>32</v>
      </c>
      <c r="H97" s="59" t="s">
        <v>32</v>
      </c>
      <c r="I97" s="59">
        <v>28</v>
      </c>
      <c r="J97" s="181"/>
      <c r="K97" s="59" t="s">
        <v>35</v>
      </c>
      <c r="L97" s="59" t="s">
        <v>32</v>
      </c>
      <c r="M97" s="59" t="s">
        <v>32</v>
      </c>
      <c r="N97" s="60" t="s">
        <v>32</v>
      </c>
      <c r="O97" s="60" t="s">
        <v>32</v>
      </c>
      <c r="P97" s="59" t="s">
        <v>32</v>
      </c>
      <c r="Q97" s="183"/>
      <c r="R97" s="58" t="s">
        <v>30</v>
      </c>
      <c r="S97" s="59" t="s">
        <v>32</v>
      </c>
      <c r="T97" s="59" t="s">
        <v>32</v>
      </c>
      <c r="U97" s="59" t="s">
        <v>32</v>
      </c>
      <c r="V97" s="59" t="s">
        <v>32</v>
      </c>
      <c r="W97" s="59"/>
      <c r="X97" s="59"/>
      <c r="Y97" s="59" t="s">
        <v>35</v>
      </c>
      <c r="Z97" s="59">
        <v>4</v>
      </c>
      <c r="AA97" s="59">
        <v>4</v>
      </c>
      <c r="AB97" s="59">
        <v>4</v>
      </c>
      <c r="AC97" s="59">
        <v>4</v>
      </c>
      <c r="AD97" s="59" t="s">
        <v>53</v>
      </c>
      <c r="AE97" s="183"/>
      <c r="AF97" s="92" t="s">
        <v>32</v>
      </c>
      <c r="AG97" s="73" t="s">
        <v>32</v>
      </c>
      <c r="AH97" s="73" t="s">
        <v>35</v>
      </c>
      <c r="AI97" s="73" t="s">
        <v>35</v>
      </c>
      <c r="AJ97" s="73">
        <v>4</v>
      </c>
      <c r="AK97" s="73" t="s">
        <v>53</v>
      </c>
      <c r="AL97" s="73" t="s">
        <v>53</v>
      </c>
      <c r="AM97" s="73" t="s">
        <v>32</v>
      </c>
      <c r="AN97" s="73" t="s">
        <v>32</v>
      </c>
      <c r="AO97" s="73" t="s">
        <v>9</v>
      </c>
      <c r="AP97" s="73" t="s">
        <v>32</v>
      </c>
      <c r="AQ97" s="73" t="s">
        <v>32</v>
      </c>
      <c r="AR97" s="73"/>
      <c r="AS97" s="226"/>
      <c r="AT97" s="256"/>
      <c r="AU97" s="156">
        <f t="shared" si="34"/>
        <v>1</v>
      </c>
      <c r="AV97" s="46">
        <f t="shared" si="20"/>
        <v>0</v>
      </c>
      <c r="AW97" s="81">
        <f t="shared" si="21"/>
        <v>1</v>
      </c>
      <c r="AX97" s="48">
        <f t="shared" si="22"/>
        <v>1</v>
      </c>
      <c r="AY97" s="45">
        <f t="shared" si="23"/>
        <v>1</v>
      </c>
      <c r="AZ97" s="45">
        <f t="shared" si="24"/>
        <v>0</v>
      </c>
      <c r="BA97" s="45">
        <f t="shared" si="25"/>
        <v>1</v>
      </c>
      <c r="BB97" s="45">
        <f t="shared" si="26"/>
        <v>2</v>
      </c>
      <c r="BC97" s="49">
        <f t="shared" si="27"/>
        <v>0</v>
      </c>
      <c r="BD97" s="50">
        <f t="shared" si="29"/>
        <v>0</v>
      </c>
      <c r="BE97" s="157">
        <f>BD97/2</f>
        <v>0</v>
      </c>
      <c r="BF97" s="158">
        <f t="shared" si="35"/>
        <v>1</v>
      </c>
      <c r="BG97" s="48">
        <f t="shared" si="33"/>
        <v>29</v>
      </c>
      <c r="BH97" s="46">
        <f t="shared" si="30"/>
        <v>0</v>
      </c>
      <c r="BI97" s="79">
        <f t="shared" si="38"/>
        <v>240</v>
      </c>
      <c r="BJ97" s="80">
        <v>194.511798284441</v>
      </c>
      <c r="BK97" s="48">
        <f>COUNTIF($A97:AS97,"7ID/SUP")+COUNTIF($B97:AS97,"7SR")+COUNTIF($B97:$AQ97,"7PRO")+COUNTIF($B97:$AQ97,"7IN")+COUNTIF($B97:$AQ97,"7LIAT")+COUNTIF($B97:$AQ97,"7ID")++COUNTIF($B97:$AQ97,"7")</f>
        <v>18</v>
      </c>
      <c r="BL97" s="81">
        <f t="shared" si="36"/>
        <v>10</v>
      </c>
    </row>
    <row r="98" spans="2:64" ht="17" thickBot="1">
      <c r="B98" s="25" t="s">
        <v>102</v>
      </c>
      <c r="C98" s="177" t="s">
        <v>29</v>
      </c>
      <c r="D98" s="58">
        <v>1.7</v>
      </c>
      <c r="E98" s="59"/>
      <c r="F98" s="59"/>
      <c r="G98" s="59"/>
      <c r="H98" s="59"/>
      <c r="I98" s="59" t="s">
        <v>50</v>
      </c>
      <c r="J98" s="59" t="s">
        <v>50</v>
      </c>
      <c r="K98" s="181" t="s">
        <v>30</v>
      </c>
      <c r="L98" s="59"/>
      <c r="M98" s="59"/>
      <c r="N98" s="60"/>
      <c r="O98" s="60"/>
      <c r="P98" s="59" t="s">
        <v>30</v>
      </c>
      <c r="Q98" s="183" t="s">
        <v>30</v>
      </c>
      <c r="R98" s="179" t="s">
        <v>32</v>
      </c>
      <c r="S98" s="181"/>
      <c r="T98" s="181"/>
      <c r="U98" s="181"/>
      <c r="V98" s="181"/>
      <c r="W98" s="181" t="s">
        <v>30</v>
      </c>
      <c r="X98" s="181" t="s">
        <v>30</v>
      </c>
      <c r="Y98" s="59" t="s">
        <v>26</v>
      </c>
      <c r="Z98" s="181"/>
      <c r="AA98" s="181"/>
      <c r="AB98" s="181"/>
      <c r="AC98" s="181"/>
      <c r="AD98" s="59" t="s">
        <v>26</v>
      </c>
      <c r="AE98" s="183" t="s">
        <v>26</v>
      </c>
      <c r="AF98" s="92" t="s">
        <v>26</v>
      </c>
      <c r="AG98" s="73"/>
      <c r="AH98" s="73"/>
      <c r="AI98" s="73"/>
      <c r="AJ98" s="73"/>
      <c r="AK98" s="73" t="s">
        <v>26</v>
      </c>
      <c r="AL98" s="73" t="s">
        <v>26</v>
      </c>
      <c r="AM98" s="73" t="s">
        <v>26</v>
      </c>
      <c r="AN98" s="73"/>
      <c r="AO98" s="164"/>
      <c r="AP98" s="73"/>
      <c r="AQ98" s="73"/>
      <c r="AR98" s="73" t="s">
        <v>26</v>
      </c>
      <c r="AS98" s="226" t="s">
        <v>26</v>
      </c>
      <c r="AT98" s="256"/>
      <c r="AU98" s="156">
        <f t="shared" si="34"/>
        <v>0</v>
      </c>
      <c r="AV98" s="46">
        <f t="shared" si="20"/>
        <v>0</v>
      </c>
      <c r="AW98" s="81">
        <f t="shared" si="21"/>
        <v>0</v>
      </c>
      <c r="AX98" s="48">
        <f t="shared" si="22"/>
        <v>2</v>
      </c>
      <c r="AY98" s="45">
        <f t="shared" si="23"/>
        <v>2</v>
      </c>
      <c r="AZ98" s="45">
        <f t="shared" si="24"/>
        <v>2</v>
      </c>
      <c r="BA98" s="45">
        <f t="shared" si="25"/>
        <v>0</v>
      </c>
      <c r="BB98" s="45">
        <f t="shared" si="26"/>
        <v>0</v>
      </c>
      <c r="BC98" s="49">
        <f t="shared" si="27"/>
        <v>0</v>
      </c>
      <c r="BD98" s="50">
        <f t="shared" si="29"/>
        <v>0</v>
      </c>
      <c r="BE98" s="157">
        <f>BD98/2</f>
        <v>0</v>
      </c>
      <c r="BF98" s="158">
        <f t="shared" si="35"/>
        <v>0</v>
      </c>
      <c r="BG98" s="48">
        <f t="shared" si="33"/>
        <v>8</v>
      </c>
      <c r="BH98" s="46">
        <f t="shared" si="30"/>
        <v>9</v>
      </c>
      <c r="BI98" s="79">
        <f t="shared" si="38"/>
        <v>136</v>
      </c>
      <c r="BJ98" s="80">
        <v>194.26197380872401</v>
      </c>
      <c r="BK98" s="48">
        <f>COUNTIF($A98:AS98,"7ID/SUP")+COUNTIF($B98:AS98,"7SR")+COUNTIF($B98:$AQ98,"7PRO")+COUNTIF($B98:$AQ98,"7IN")+COUNTIF($B98:$AQ98,"7LIAT")+COUNTIF($B98:$AQ98,"7ID")++COUNTIF($B98:$AQ98,"7")</f>
        <v>1</v>
      </c>
      <c r="BL98" s="81">
        <f t="shared" si="36"/>
        <v>7</v>
      </c>
    </row>
    <row r="99" spans="2:64" ht="17" thickBot="1">
      <c r="B99" s="56" t="s">
        <v>103</v>
      </c>
      <c r="C99" s="97" t="s">
        <v>29</v>
      </c>
      <c r="D99" s="58">
        <v>-0.60000000000000098</v>
      </c>
      <c r="E99" s="59">
        <v>4</v>
      </c>
      <c r="F99" s="59">
        <v>4</v>
      </c>
      <c r="G99" s="60">
        <v>4</v>
      </c>
      <c r="H99" s="60" t="s">
        <v>35</v>
      </c>
      <c r="I99" s="59"/>
      <c r="J99" s="59">
        <v>28</v>
      </c>
      <c r="K99" s="59"/>
      <c r="L99" s="59" t="s">
        <v>35</v>
      </c>
      <c r="M99" s="59">
        <v>4</v>
      </c>
      <c r="N99" s="60">
        <v>4</v>
      </c>
      <c r="O99" s="60" t="s">
        <v>9</v>
      </c>
      <c r="P99" s="154" t="s">
        <v>53</v>
      </c>
      <c r="Q99" s="172" t="s">
        <v>53</v>
      </c>
      <c r="R99" s="153" t="s">
        <v>32</v>
      </c>
      <c r="S99" s="154" t="s">
        <v>32</v>
      </c>
      <c r="T99" s="154" t="s">
        <v>32</v>
      </c>
      <c r="U99" s="154" t="s">
        <v>35</v>
      </c>
      <c r="V99" s="154" t="s">
        <v>35</v>
      </c>
      <c r="W99" s="154" t="s">
        <v>53</v>
      </c>
      <c r="X99" s="154" t="s">
        <v>32</v>
      </c>
      <c r="Y99" s="154" t="s">
        <v>32</v>
      </c>
      <c r="Z99" s="154" t="s">
        <v>32</v>
      </c>
      <c r="AA99" s="154" t="s">
        <v>32</v>
      </c>
      <c r="AB99" s="154" t="s">
        <v>44</v>
      </c>
      <c r="AC99" s="154" t="s">
        <v>32</v>
      </c>
      <c r="AD99" s="154"/>
      <c r="AE99" s="172"/>
      <c r="AF99" s="92" t="s">
        <v>32</v>
      </c>
      <c r="AG99" s="73" t="s">
        <v>35</v>
      </c>
      <c r="AH99" s="73" t="s">
        <v>35</v>
      </c>
      <c r="AI99" s="73" t="s">
        <v>32</v>
      </c>
      <c r="AJ99" s="73" t="s">
        <v>32</v>
      </c>
      <c r="AK99" s="73" t="s">
        <v>32</v>
      </c>
      <c r="AL99" s="73" t="s">
        <v>32</v>
      </c>
      <c r="AM99" s="73" t="s">
        <v>32</v>
      </c>
      <c r="AN99" s="73" t="s">
        <v>45</v>
      </c>
      <c r="AO99" s="73">
        <v>4</v>
      </c>
      <c r="AP99" s="73">
        <v>4</v>
      </c>
      <c r="AQ99" s="73">
        <v>4</v>
      </c>
      <c r="AR99" s="73"/>
      <c r="AS99" s="226"/>
      <c r="AT99" s="256"/>
      <c r="AU99" s="156">
        <f t="shared" si="34"/>
        <v>3</v>
      </c>
      <c r="AV99" s="46">
        <f t="shared" si="20"/>
        <v>2</v>
      </c>
      <c r="AW99" s="81">
        <f t="shared" si="21"/>
        <v>1</v>
      </c>
      <c r="AX99" s="48">
        <f t="shared" si="22"/>
        <v>1</v>
      </c>
      <c r="AY99" s="45">
        <f t="shared" si="23"/>
        <v>2</v>
      </c>
      <c r="AZ99" s="45">
        <f t="shared" si="24"/>
        <v>2</v>
      </c>
      <c r="BA99" s="45">
        <f t="shared" si="25"/>
        <v>0</v>
      </c>
      <c r="BB99" s="45">
        <f t="shared" si="26"/>
        <v>2</v>
      </c>
      <c r="BC99" s="49">
        <f t="shared" si="27"/>
        <v>0</v>
      </c>
      <c r="BD99" s="50">
        <f t="shared" si="29"/>
        <v>0</v>
      </c>
      <c r="BE99" s="157">
        <f>BD99/2</f>
        <v>0</v>
      </c>
      <c r="BF99" s="158">
        <f t="shared" si="35"/>
        <v>1</v>
      </c>
      <c r="BG99" s="48">
        <f t="shared" si="33"/>
        <v>26</v>
      </c>
      <c r="BH99" s="46">
        <f t="shared" si="30"/>
        <v>0</v>
      </c>
      <c r="BI99" s="79">
        <f t="shared" si="38"/>
        <v>232</v>
      </c>
      <c r="BJ99" s="80">
        <v>194.01214933300801</v>
      </c>
      <c r="BK99" s="48">
        <f>COUNTIF($A99:AS99,"7ID/SUP")+COUNTIF($B99:AS99,"7SR")+COUNTIF($B99:$AQ99,"7PRO")+COUNTIF($B99:$AQ99,"7IN")+COUNTIF($B99:$AQ99,"7LIAT")+COUNTIF($B99:$AQ99,"7ID")++COUNTIF($B99:$AQ99,"7")</f>
        <v>14</v>
      </c>
      <c r="BL99" s="81">
        <f t="shared" si="36"/>
        <v>11</v>
      </c>
    </row>
    <row r="100" spans="2:64" ht="17" thickBot="1">
      <c r="B100" s="25" t="s">
        <v>104</v>
      </c>
      <c r="C100" s="259" t="s">
        <v>29</v>
      </c>
      <c r="D100" s="92">
        <v>-2.9</v>
      </c>
      <c r="E100" s="73">
        <v>4</v>
      </c>
      <c r="F100" s="73"/>
      <c r="G100" s="73">
        <v>4</v>
      </c>
      <c r="H100" s="73"/>
      <c r="I100" s="73"/>
      <c r="J100" s="73"/>
      <c r="K100" s="73">
        <v>4</v>
      </c>
      <c r="L100" s="73">
        <v>4</v>
      </c>
      <c r="M100" s="73"/>
      <c r="N100" s="73">
        <v>4</v>
      </c>
      <c r="O100" s="73"/>
      <c r="P100" s="73"/>
      <c r="Q100" s="226"/>
      <c r="R100" s="92"/>
      <c r="S100" s="73">
        <v>4</v>
      </c>
      <c r="T100" s="73"/>
      <c r="U100" s="73">
        <v>4</v>
      </c>
      <c r="V100" s="73" t="s">
        <v>35</v>
      </c>
      <c r="W100" s="73"/>
      <c r="X100" s="73" t="s">
        <v>53</v>
      </c>
      <c r="Y100" s="73">
        <v>4</v>
      </c>
      <c r="Z100" s="73">
        <v>4</v>
      </c>
      <c r="AA100" s="73"/>
      <c r="AB100" s="73" t="s">
        <v>32</v>
      </c>
      <c r="AC100" s="73"/>
      <c r="AD100" s="73"/>
      <c r="AE100" s="226"/>
      <c r="AF100" s="92">
        <v>4</v>
      </c>
      <c r="AG100" s="73">
        <v>4</v>
      </c>
      <c r="AH100" s="73"/>
      <c r="AI100" s="73">
        <v>4</v>
      </c>
      <c r="AJ100" s="73"/>
      <c r="AK100" s="73"/>
      <c r="AL100" s="73"/>
      <c r="AM100" s="73">
        <v>4</v>
      </c>
      <c r="AN100" s="73">
        <v>4</v>
      </c>
      <c r="AO100" s="73"/>
      <c r="AP100" s="73">
        <v>4</v>
      </c>
      <c r="AQ100" s="73"/>
      <c r="AR100" s="73"/>
      <c r="AS100" s="226"/>
      <c r="AT100" s="256"/>
      <c r="AU100" s="156">
        <f t="shared" si="34"/>
        <v>0</v>
      </c>
      <c r="AV100" s="46">
        <f t="shared" si="20"/>
        <v>0</v>
      </c>
      <c r="AW100" s="81">
        <f t="shared" si="21"/>
        <v>0</v>
      </c>
      <c r="AX100" s="48">
        <f t="shared" si="22"/>
        <v>0</v>
      </c>
      <c r="AY100" s="45">
        <f t="shared" si="23"/>
        <v>0</v>
      </c>
      <c r="AZ100" s="45">
        <f t="shared" si="24"/>
        <v>1</v>
      </c>
      <c r="BA100" s="45">
        <f t="shared" si="25"/>
        <v>0</v>
      </c>
      <c r="BB100" s="45">
        <f t="shared" si="26"/>
        <v>0</v>
      </c>
      <c r="BC100" s="49">
        <f t="shared" si="27"/>
        <v>0</v>
      </c>
      <c r="BD100" s="50">
        <f t="shared" si="29"/>
        <v>0</v>
      </c>
      <c r="BE100" s="157">
        <f>BD100/2</f>
        <v>0</v>
      </c>
      <c r="BF100" s="158">
        <f t="shared" si="35"/>
        <v>0</v>
      </c>
      <c r="BG100" s="48">
        <f t="shared" si="33"/>
        <v>17</v>
      </c>
      <c r="BH100" s="46">
        <f t="shared" si="30"/>
        <v>0</v>
      </c>
      <c r="BI100" s="79">
        <f t="shared" si="38"/>
        <v>136</v>
      </c>
      <c r="BJ100" s="80">
        <v>193.76232485729099</v>
      </c>
      <c r="BK100" s="48">
        <f>COUNTIF($A100:AS100,"7ID/SUP")+COUNTIF($B100:AS100,"7SR")+COUNTIF($B100:$AQ100,"7PRO")+COUNTIF($B100:$AQ100,"7IN")+COUNTIF($B100:$AQ100,"7LIAT")+COUNTIF($B100:$AQ100,"7ID")++COUNTIF($B100:$AQ100,"7")</f>
        <v>1</v>
      </c>
      <c r="BL100" s="81">
        <f t="shared" si="36"/>
        <v>16</v>
      </c>
    </row>
  </sheetData>
  <mergeCells count="22">
    <mergeCell ref="BG52:BG53"/>
    <mergeCell ref="BH52:BH53"/>
    <mergeCell ref="BI52:BI53"/>
    <mergeCell ref="BJ52:BJ53"/>
    <mergeCell ref="BK52:BK53"/>
    <mergeCell ref="BL52:BL53"/>
    <mergeCell ref="BH3:BH4"/>
    <mergeCell ref="BI3:BI4"/>
    <mergeCell ref="BJ3:BJ4"/>
    <mergeCell ref="BK3:BK4"/>
    <mergeCell ref="BL3:BL4"/>
    <mergeCell ref="AU52:AW52"/>
    <mergeCell ref="AX52:BC52"/>
    <mergeCell ref="BD52:BD53"/>
    <mergeCell ref="BE52:BE53"/>
    <mergeCell ref="BF52:BF53"/>
    <mergeCell ref="BG3:BG4"/>
    <mergeCell ref="AU3:AW3"/>
    <mergeCell ref="AX3:BC3"/>
    <mergeCell ref="BD3:BD4"/>
    <mergeCell ref="BE3:BE4"/>
    <mergeCell ref="BF3:BF4"/>
  </mergeCells>
  <phoneticPr fontId="24" type="noConversion"/>
  <conditionalFormatting sqref="AT24 D7:E9 I7:AS9 D6:AS6 F5:AS5 D10:AS51 AT73 D56:E58 I56:AS58 D55:AS55 F54:AS54 D59:AS100">
    <cfRule type="cellIs" dxfId="4" priority="8" operator="between">
      <formula>27</formula>
      <formula>28</formula>
    </cfRule>
  </conditionalFormatting>
  <conditionalFormatting sqref="AU4:AW4 AU53:AW5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:AW51 AU54:AW10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3 BJ5:BJ52 BJ54:BJ100">
    <cfRule type="expression" dxfId="3" priority="5">
      <formula>ba=bb</formula>
    </cfRule>
  </conditionalFormatting>
  <conditionalFormatting sqref="D7:E9 I7:AS9 D6:AS6 F5:AS5 D10:AS51 D56:E58 I56:AS58 D55:AS55 F54:AS54 D59:AS100">
    <cfRule type="containsText" dxfId="2" priority="3" operator="containsText" text="LSL">
      <formula>NOT(ISERROR(SEARCH("LSL",D5)))</formula>
    </cfRule>
    <cfRule type="containsText" dxfId="1" priority="4" operator="containsText" text="AL">
      <formula>NOT(ISERROR(SEARCH("AL",D5)))</formula>
    </cfRule>
  </conditionalFormatting>
  <conditionalFormatting sqref="F5 F54">
    <cfRule type="duplicateValues" priority="2"/>
  </conditionalFormatting>
  <conditionalFormatting sqref="J43 J92">
    <cfRule type="containsText" dxfId="0" priority="1" operator="containsText" text="SL">
      <formula>NOT(ISERROR(SEARCH("SL",J43)))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Parthiv Mehta</dc:creator>
  <cp:lastModifiedBy>Microsoft Office User</cp:lastModifiedBy>
  <dcterms:created xsi:type="dcterms:W3CDTF">2022-09-01T01:09:06Z</dcterms:created>
  <dcterms:modified xsi:type="dcterms:W3CDTF">2022-09-07T04:43:33Z</dcterms:modified>
</cp:coreProperties>
</file>